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30" windowWidth="18000" windowHeight="11280"/>
  </bookViews>
  <sheets>
    <sheet name="Лист1" sheetId="1" r:id="rId1"/>
  </sheets>
  <definedNames>
    <definedName name="_xlnm.Print_Titles" localSheetId="0">Лист1!$1:$2</definedName>
  </definedNames>
  <calcPr calcId="124519"/>
</workbook>
</file>

<file path=xl/calcChain.xml><?xml version="1.0" encoding="utf-8"?>
<calcChain xmlns="http://schemas.openxmlformats.org/spreadsheetml/2006/main">
  <c r="K51" i="1"/>
  <c r="K37"/>
  <c r="L37" s="1"/>
  <c r="I14"/>
  <c r="I16"/>
  <c r="I69"/>
  <c r="I74"/>
  <c r="L67"/>
  <c r="L49"/>
  <c r="L48"/>
  <c r="L44"/>
  <c r="K74"/>
  <c r="K59"/>
  <c r="K28"/>
  <c r="K12"/>
  <c r="K11"/>
  <c r="K83"/>
  <c r="K81" s="1"/>
  <c r="I83"/>
  <c r="I81" s="1"/>
  <c r="K64"/>
  <c r="L64" s="1"/>
  <c r="L53"/>
  <c r="K23"/>
  <c r="K7"/>
  <c r="K9"/>
  <c r="K20"/>
  <c r="K16"/>
  <c r="L16" s="1"/>
  <c r="L77"/>
  <c r="L79"/>
  <c r="K80"/>
  <c r="K78"/>
  <c r="L78" s="1"/>
  <c r="I80"/>
  <c r="I78"/>
  <c r="K58"/>
  <c r="K57"/>
  <c r="L57" s="1"/>
  <c r="I59"/>
  <c r="I58"/>
  <c r="I57"/>
  <c r="I51"/>
  <c r="L51"/>
  <c r="I55"/>
  <c r="K43"/>
  <c r="L43" s="1"/>
  <c r="K42"/>
  <c r="K41"/>
  <c r="L41" s="1"/>
  <c r="I43"/>
  <c r="I42"/>
  <c r="I41"/>
  <c r="I37"/>
  <c r="K13"/>
  <c r="K10" s="1"/>
  <c r="L10" s="1"/>
  <c r="K30"/>
  <c r="K29"/>
  <c r="I30"/>
  <c r="I29"/>
  <c r="I23"/>
  <c r="L23" s="1"/>
  <c r="I20"/>
  <c r="L20" s="1"/>
  <c r="L19"/>
  <c r="L22"/>
  <c r="L15"/>
  <c r="L21"/>
  <c r="I13"/>
  <c r="I12"/>
  <c r="I11"/>
  <c r="L8"/>
  <c r="I9"/>
  <c r="L9" s="1"/>
  <c r="I7"/>
  <c r="L7" s="1"/>
  <c r="L5"/>
  <c r="L6"/>
  <c r="L24"/>
  <c r="L25"/>
  <c r="K26"/>
  <c r="L26" s="1"/>
  <c r="I26"/>
  <c r="I75"/>
  <c r="I87" s="1"/>
  <c r="K72"/>
  <c r="L72" s="1"/>
  <c r="I72"/>
  <c r="K68"/>
  <c r="K76"/>
  <c r="K75"/>
  <c r="L75" s="1"/>
  <c r="L70"/>
  <c r="L71"/>
  <c r="I76"/>
  <c r="L76" s="1"/>
  <c r="L52"/>
  <c r="I64"/>
  <c r="L63"/>
  <c r="L62"/>
  <c r="K55"/>
  <c r="L55" s="1"/>
  <c r="L14"/>
  <c r="K47"/>
  <c r="I68"/>
  <c r="L18"/>
  <c r="L17"/>
  <c r="J68"/>
  <c r="J13"/>
  <c r="J11"/>
  <c r="J10" s="1"/>
  <c r="J73"/>
  <c r="I47"/>
  <c r="L47" s="1"/>
  <c r="L38"/>
  <c r="L50"/>
  <c r="L66"/>
  <c r="L65"/>
  <c r="L33"/>
  <c r="L35"/>
  <c r="K39"/>
  <c r="I39"/>
  <c r="L39" s="1"/>
  <c r="L45"/>
  <c r="K61"/>
  <c r="J61"/>
  <c r="I61"/>
  <c r="L60"/>
  <c r="L4"/>
  <c r="L12"/>
  <c r="L42"/>
  <c r="L59"/>
  <c r="I40"/>
  <c r="L11"/>
  <c r="I10"/>
  <c r="I88"/>
  <c r="I56"/>
  <c r="L58"/>
  <c r="L74"/>
  <c r="I73"/>
  <c r="L69"/>
  <c r="L31"/>
  <c r="K27"/>
  <c r="I28"/>
  <c r="I27"/>
  <c r="I86"/>
  <c r="L28"/>
  <c r="L83" l="1"/>
  <c r="L80"/>
  <c r="L81"/>
  <c r="K73"/>
  <c r="L68"/>
  <c r="K87"/>
  <c r="L87" s="1"/>
  <c r="L73"/>
  <c r="L61"/>
  <c r="K86"/>
  <c r="L86" s="1"/>
  <c r="K88"/>
  <c r="L88" s="1"/>
  <c r="K40"/>
  <c r="L40" s="1"/>
  <c r="L30"/>
  <c r="L29"/>
  <c r="I85"/>
  <c r="L27"/>
  <c r="L13"/>
  <c r="K56"/>
  <c r="L56" s="1"/>
  <c r="K85" l="1"/>
  <c r="L85" s="1"/>
</calcChain>
</file>

<file path=xl/sharedStrings.xml><?xml version="1.0" encoding="utf-8"?>
<sst xmlns="http://schemas.openxmlformats.org/spreadsheetml/2006/main" count="236" uniqueCount="130">
  <si>
    <t xml:space="preserve">код проекта </t>
  </si>
  <si>
    <t>Федеральный проект</t>
  </si>
  <si>
    <t>Региональный проект</t>
  </si>
  <si>
    <t xml:space="preserve">Муниципальная программа </t>
  </si>
  <si>
    <t xml:space="preserve">Наименование расходов (мероприятия), включенные в национальные поекты </t>
  </si>
  <si>
    <t>Ответственный исполнитель</t>
  </si>
  <si>
    <t>Источник финансирования</t>
  </si>
  <si>
    <t>Сумма, тыс. руб., исполненная за 1 квартал 2019 года</t>
  </si>
  <si>
    <t xml:space="preserve">% исполнения </t>
  </si>
  <si>
    <t>Срок реализации мероприятия</t>
  </si>
  <si>
    <t>Информация по заключенным соглашениям с ответственным органом исполнительной власти Челябинской области о предоставлении субсидии из бюджета Челябинской области местному бюджету</t>
  </si>
  <si>
    <t>Фактически достигнутый показатель результативности за отчетный период</t>
  </si>
  <si>
    <t>местный</t>
  </si>
  <si>
    <t xml:space="preserve">областной </t>
  </si>
  <si>
    <t>федеральный</t>
  </si>
  <si>
    <t>МКУ Управление образования и молодежной политики ЗГО</t>
  </si>
  <si>
    <t>Итого:</t>
  </si>
  <si>
    <t>Е8</t>
  </si>
  <si>
    <t>F2</t>
  </si>
  <si>
    <t>МКУ ЗГО "УЖКХ"</t>
  </si>
  <si>
    <t>Доля благоустроенных дворовых территорий многоквартирных домов от общего количества дворовых террторий многоквартырных домов (%)</t>
  </si>
  <si>
    <t xml:space="preserve">местный </t>
  </si>
  <si>
    <t>областной</t>
  </si>
  <si>
    <t>G1</t>
  </si>
  <si>
    <t>Р1</t>
  </si>
  <si>
    <t>Р5</t>
  </si>
  <si>
    <t>Муниципальная программа "Развитие физической культуры и спорта в Златоустовском городском округе"</t>
  </si>
  <si>
    <t>МКУ УФКиС ЗГО</t>
  </si>
  <si>
    <t>Итого</t>
  </si>
  <si>
    <t>Сумма, тыс. руб., выделенная в текущем году</t>
  </si>
  <si>
    <t>да</t>
  </si>
  <si>
    <t>Индикативный показатель результативности Национального проекта в муниципальной программе ЗГО</t>
  </si>
  <si>
    <t>Соответствие направлений Стратегии и Комплексной программе социально-экономического развития ЗГО до 2030 года направлениям Национального проекта (да/нет)</t>
  </si>
  <si>
    <t>2020 год.</t>
  </si>
  <si>
    <t>Федеральный проект "Обеспечение устойчивого сокращения непригодного для проживания жилищного фонда"</t>
  </si>
  <si>
    <t>Муниципальная программа "Обеспечение качественным жильем населения Златоустовского городского округа"</t>
  </si>
  <si>
    <t>МБУ "Капитальное строительство" Администрации ЗГО; ОМС "КУИ ЗГО"</t>
  </si>
  <si>
    <t>Строительство (приобретение) жилых помещений для осуществления мероприятий по переселению граждан из жилищного фонда признанного непригодным для проживания (тыс. кв. метров)</t>
  </si>
  <si>
    <t>* - Финансирование осуществляет Министерство социальных отношений ЧО, Управление социальной защиты населения осуществляет функции по назначению выплат, ведению базы данных, формированию к отправке электронных файлов в кредитные организации и предприятия федеральной почтовой связи (Уведомление по расчетам между бюджетами от 09.01.2020г. № 1761).</t>
  </si>
  <si>
    <t>Строительство (приобретение) жилых помещений для осуществления мероприятий по переселению граждан из жилищного фонда признанного непригодным для проживания.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</si>
  <si>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вреда.</t>
  </si>
  <si>
    <t>Организация и проведение мероприятий с детьми и молодежью.</t>
  </si>
  <si>
    <t>Выплата областного единовременного пособия при рождении ребенка.</t>
  </si>
  <si>
    <t>Соглашение о предоставлении субсидии бюджету ЗГО не подписано.</t>
  </si>
  <si>
    <t>Управление социальной защиты населения Златоустовского городского округа</t>
  </si>
  <si>
    <t>Доля благоустроенных общественных территорий (парки, скверы, набережные и т.д.) от общего количества общественных террторий (%)</t>
  </si>
  <si>
    <t>А0000</t>
  </si>
  <si>
    <t xml:space="preserve"> </t>
  </si>
  <si>
    <t>Оборудовангие пунктов проведения экзаменов государственной аттестации по образовательным программам среднего общего образования</t>
  </si>
  <si>
    <t>Доля использованной муниципальным образованием субсидии местному бюджету на оборудование ППЭ в общем размере субсидии местному бюджету на оборудование ППЭ, перечисленной муниципальному образованию, %</t>
  </si>
  <si>
    <t>Обеспечние контейнерным сбором образующихся в жилом фрнде твердых коммунальных отходов</t>
  </si>
  <si>
    <t>Уровень обустройства контейнерных площадок, %</t>
  </si>
  <si>
    <t>P3</t>
  </si>
  <si>
    <t>Создание системы долговременного ухода за гражданами пожилого возраста и гражданами с ограниченными возможностями здоровья</t>
  </si>
  <si>
    <t>Доля граждан, получивших социальные выплаты, в общем числе граждан, обратившихся за их получением, в рамках федерального проекта "Разработка и реализация программы и повышения качества жизни граждан старшего поколения", %</t>
  </si>
  <si>
    <t xml:space="preserve">Уведомление по расчетам между бюджетами   </t>
  </si>
  <si>
    <t>Культура</t>
  </si>
  <si>
    <t>Творческие люди</t>
  </si>
  <si>
    <t>Развитие культуры в Златоустовском городском округе</t>
  </si>
  <si>
    <t>Государственная поддержка лучших сельских учреждений культуры</t>
  </si>
  <si>
    <t xml:space="preserve">федеральный </t>
  </si>
  <si>
    <t>2023 год</t>
  </si>
  <si>
    <t>МКУ Управление культуры ЗГО</t>
  </si>
  <si>
    <t>Создание виртуальных концертных залов</t>
  </si>
  <si>
    <t>Цифровая культура</t>
  </si>
  <si>
    <t>Соглавшение о предоставлении субсидии из областного бюджета местному бюджету на государственную поддержку лучших сельских учреждений культуры от 23.01.2023 г. № 75712000-1-2023-010</t>
  </si>
  <si>
    <t>Соглавшение о предоставлении иного межбюджетного трансферта, имеющего целевое назначение из бюджета субъекта Российской Федерации местному бюджету от 18.01.2023 г. № 75712000-1-2023-001</t>
  </si>
  <si>
    <t>Современная школа</t>
  </si>
  <si>
    <t>Успех каждого ребенка</t>
  </si>
  <si>
    <t>Социальная активность</t>
  </si>
  <si>
    <t>Патриотическое воспитание граждан Российской Федерации</t>
  </si>
  <si>
    <t>Развитие образования и молодежной политики ЗГО</t>
  </si>
  <si>
    <t>Соглашение с Министерством образования и науки Челябинской области не заключено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</si>
  <si>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</si>
  <si>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</si>
  <si>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Жилье и городская среда</t>
  </si>
  <si>
    <t>Формирование комфортной городской среды</t>
  </si>
  <si>
    <t>Формирование современной городской среды</t>
  </si>
  <si>
    <t>Благоустройство дворовых и общественных территорий Златоустовского городского округа</t>
  </si>
  <si>
    <t>Соглашение от 26.01.2023 г. №75712000-1-2023-002</t>
  </si>
  <si>
    <t>Обеспечение качественными услугами жилищно-коммунального хозяйства населения, дорожной деятельности и транспорта Златоустовского городского округа</t>
  </si>
  <si>
    <t>Комплексная система обращения с твердыми коммунальными отходами</t>
  </si>
  <si>
    <t>Экология</t>
  </si>
  <si>
    <t>Демография</t>
  </si>
  <si>
    <t>Финансовая поддержка семей при рождении детей</t>
  </si>
  <si>
    <t>Социальная защита населения Златоустовского городского округа</t>
  </si>
  <si>
    <t>Разработка и реализация программы и повышения качества жизни граждан старшего поколения</t>
  </si>
  <si>
    <t>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 и подготовка спортивного резерва</t>
  </si>
  <si>
    <t>Государственная поддержка  организаций, входящих в систему спортивной подготовки</t>
  </si>
  <si>
    <t>Приобретение спортивного оборудования и инвентаря для проведения организаций дополнитьельного образования со специальным наименованием "спортивная школа", использующих в своем наименовании слово "олимпийский"</t>
  </si>
  <si>
    <t>Соглашение от 02.02.2023 г. № 75712000-1-2019-015</t>
  </si>
  <si>
    <t>Соглашение от 30.01.2023 г. № 75712000-1-2019-009/5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</si>
  <si>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</si>
  <si>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Отдел экологии и природопользования Администрации ЗГО</t>
  </si>
  <si>
    <t>Чистая страна</t>
  </si>
  <si>
    <t>Охрана окружающей среды в Златоустовском городском округе</t>
  </si>
  <si>
    <t>Цифровая экономика</t>
  </si>
  <si>
    <t>Цифровое государственное управление</t>
  </si>
  <si>
    <t>Информационная безопасность</t>
  </si>
  <si>
    <t>Итого по НП "Цифровая экономика"</t>
  </si>
  <si>
    <t>Итого по НП "Демография"</t>
  </si>
  <si>
    <t>Итого по НП "Экология"</t>
  </si>
  <si>
    <t>Итого по НП "Жилье и городская среда"</t>
  </si>
  <si>
    <t>Итого по НП "Образование"</t>
  </si>
  <si>
    <t>Итого по НП "Культура"</t>
  </si>
  <si>
    <t>Показатель результативности, сформированный в муниципальной программе в рамках национальных проектов</t>
  </si>
  <si>
    <t>Цифровизация деятельности органов социальной защиты населения МО ЧО</t>
  </si>
  <si>
    <t>Приобретение либо обновление установленных средств криптографической защиты информации в органах социальной защиты населения МО ЧО</t>
  </si>
  <si>
    <t>Соглашение № 26/2023/ОБ от 14.02.2023</t>
  </si>
  <si>
    <t>Соглашение от 20.01.2023 № 75712000-1-2019-014                                                             Соглашение от 15.02.2023 №56-2023/ОБ</t>
  </si>
  <si>
    <t>2024 год</t>
  </si>
  <si>
    <t>Численность населения, качество жизни которого улучшится в связи с ликвидацией выявленных на 1 января 2025 г.  несанкционированных свалок в границах городов и наиболее опасных объектов экологического вреда, тыс. чел.</t>
  </si>
  <si>
    <t>Общая площадь восстановленных, в том числе рекультивированных, земель, подверженных негативному воздействию накопленного экологического вреда, га.</t>
  </si>
  <si>
    <t>Отчет по реализации муниципальной составляющей Златоустовского городского округа Национальных проектов Российской Федерации на 01.01.2024 г.</t>
  </si>
  <si>
    <t>Исполнено в текущем году на 01.01.2024 г.</t>
  </si>
  <si>
    <t>Количество ставок  советников директора по воспитанию и взаимодействию с детскими общественными объединениями, ед.</t>
  </si>
  <si>
    <t>Увеличение доли детей в возрасте от 5 до 18 лет, занимающихся в системе дополнительного образования МО, %</t>
  </si>
  <si>
    <t>Количество обучающихся, занимающихся во вновь созданных новых местах дополнительного образования детей, чел.</t>
  </si>
  <si>
    <t>Общая численность граждан, вовлеченных центрами (сообществами, объединениями) поддержки добровольничества (волонтерства) на базе образовательных организаций, некоммерческих организаций, государственных и муниципальных учреждений в добровольническую (волонтерскую) деятельность, чел.</t>
  </si>
  <si>
    <t>Количество молодых людей, принимающих участие в форумах, фестивалях, конкурсах различного уровня, чел.</t>
  </si>
  <si>
    <t>Доля экзаменов государственной итоговой аттестации по образовательным программам среднего общего образования, проведенных в муниципальном образовании в соответствии с Порядком проведения государственной итоговой аттестации по образовательным программам среднего общего образования, утвержденным приказом Министерства образования и науки РФ от 26.12.2013г. № 1400 «Об утверждении Порядка проведения государственной итоговой аттестации по образовательным программам среднего общего образования», в общем количестве проведенных в муниципальном образовании экзаменов государственной итоговой аттестации по образовательным программам среднего общего образования., %</t>
  </si>
  <si>
    <t>Количество учреждений, создавших виртуальные концертные залы, ед.</t>
  </si>
  <si>
    <t>Количество учреждений, получивших государственную поддержку, ед.</t>
  </si>
  <si>
    <t>Уровень обеспеченности муниципальных образований контейнерным сбором ТКО, %</t>
  </si>
  <si>
    <t>Количество приобретенных контейнеров для раздельного накопления ТКО, шт</t>
  </si>
  <si>
    <t>доля граждан, получивших социальные выплаты, в общем числе граждан, обратившихся за их получением, в рамках регионального проекта "Финансовая поддержка семей при рождении детей", %</t>
  </si>
  <si>
    <t>Количество организаций, входящих в систему спортивной подготовки, которым оказана государственная поддержка, ед.</t>
  </si>
  <si>
    <t>Количество спортивных школ олимпийского резерва, в которые поставлено новое спортивное оборудование и инвентарь, ед.</t>
  </si>
  <si>
    <t>Количество обновленных установленных средств криптографической защиты информации в УСЗН ЗГО в рамках регионального проекта «Информационная безопасность», ед.</t>
  </si>
  <si>
    <t>Количество приобретенной оргтехники и автоматизированного рабочего места с отечественной операционной системой для УСЗН ЗГО в рамках регионального проекта «Цифровое государственное управление», ед.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</si>
</sst>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"/>
    <numFmt numFmtId="165" formatCode="#,##0_ ;\-#,##0\ "/>
    <numFmt numFmtId="166" formatCode="#,##0.0_ ;\-#,##0.0\ "/>
    <numFmt numFmtId="167" formatCode="#,##0.00_ ;\-#,##0.00\ "/>
  </numFmts>
  <fonts count="9"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77DC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0" fillId="2" borderId="0" xfId="0" applyFill="1"/>
    <xf numFmtId="0" fontId="7" fillId="0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/>
    <xf numFmtId="166" fontId="2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9"/>
  <sheetViews>
    <sheetView tabSelected="1" view="pageBreakPreview" topLeftCell="B1" zoomScale="80" zoomScaleSheetLayoutView="80" workbookViewId="0">
      <selection activeCell="M73" sqref="M73:Q76"/>
    </sheetView>
  </sheetViews>
  <sheetFormatPr defaultRowHeight="15.75"/>
  <cols>
    <col min="1" max="1" width="5.5" style="4" customWidth="1"/>
    <col min="2" max="2" width="14.75" style="9" customWidth="1"/>
    <col min="3" max="3" width="19" style="9" customWidth="1"/>
    <col min="4" max="4" width="15.875" customWidth="1"/>
    <col min="5" max="5" width="16.25" customWidth="1"/>
    <col min="6" max="6" width="27.375" customWidth="1"/>
    <col min="7" max="7" width="15.875" customWidth="1"/>
    <col min="8" max="8" width="16.75" customWidth="1"/>
    <col min="9" max="9" width="13.5" customWidth="1"/>
    <col min="10" max="10" width="0.875" hidden="1" customWidth="1"/>
    <col min="11" max="11" width="15.25" customWidth="1"/>
    <col min="12" max="12" width="12" customWidth="1"/>
    <col min="13" max="13" width="13.625" customWidth="1"/>
    <col min="14" max="14" width="20.25" customWidth="1"/>
    <col min="15" max="15" width="39.375" customWidth="1"/>
    <col min="16" max="16" width="18.75" customWidth="1"/>
    <col min="17" max="17" width="18.125" customWidth="1"/>
  </cols>
  <sheetData>
    <row r="1" spans="1:18" ht="33" customHeight="1">
      <c r="A1" s="38" t="s">
        <v>113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13.75" customHeight="1">
      <c r="A2" s="14" t="s">
        <v>0</v>
      </c>
      <c r="B2" s="16" t="s">
        <v>1</v>
      </c>
      <c r="C2" s="16" t="s">
        <v>2</v>
      </c>
      <c r="D2" s="16" t="s">
        <v>32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29</v>
      </c>
      <c r="J2" s="16" t="s">
        <v>7</v>
      </c>
      <c r="K2" s="18" t="s">
        <v>114</v>
      </c>
      <c r="L2" s="16" t="s">
        <v>8</v>
      </c>
      <c r="M2" s="16" t="s">
        <v>9</v>
      </c>
      <c r="N2" s="16" t="s">
        <v>10</v>
      </c>
      <c r="O2" s="16" t="s">
        <v>31</v>
      </c>
      <c r="P2" s="16" t="s">
        <v>105</v>
      </c>
      <c r="Q2" s="16" t="s">
        <v>11</v>
      </c>
    </row>
    <row r="3" spans="1:18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  <c r="J3" s="14">
        <v>8</v>
      </c>
      <c r="K3" s="14">
        <v>10</v>
      </c>
      <c r="L3" s="14">
        <v>11</v>
      </c>
      <c r="M3" s="14">
        <v>12</v>
      </c>
      <c r="N3" s="14">
        <v>13</v>
      </c>
      <c r="O3" s="14">
        <v>14</v>
      </c>
      <c r="P3" s="14">
        <v>15</v>
      </c>
      <c r="Q3" s="14">
        <v>16</v>
      </c>
    </row>
    <row r="4" spans="1:18" ht="65.25" customHeight="1">
      <c r="A4" s="24" t="s">
        <v>46</v>
      </c>
      <c r="B4" s="24" t="s">
        <v>56</v>
      </c>
      <c r="C4" s="24" t="s">
        <v>57</v>
      </c>
      <c r="D4" s="24" t="s">
        <v>30</v>
      </c>
      <c r="E4" s="24" t="s">
        <v>58</v>
      </c>
      <c r="F4" s="24" t="s">
        <v>59</v>
      </c>
      <c r="G4" s="24" t="s">
        <v>62</v>
      </c>
      <c r="H4" s="14" t="s">
        <v>12</v>
      </c>
      <c r="I4" s="13">
        <v>6.7</v>
      </c>
      <c r="J4" s="13">
        <v>5000</v>
      </c>
      <c r="K4" s="13">
        <v>6.7</v>
      </c>
      <c r="L4" s="13">
        <f t="shared" ref="L4:L13" si="0">K4/I4*100</f>
        <v>100</v>
      </c>
      <c r="M4" s="33" t="s">
        <v>61</v>
      </c>
      <c r="N4" s="32" t="s">
        <v>65</v>
      </c>
      <c r="O4" s="32" t="s">
        <v>122</v>
      </c>
      <c r="P4" s="32">
        <v>1</v>
      </c>
      <c r="Q4" s="32">
        <v>1</v>
      </c>
    </row>
    <row r="5" spans="1:18" ht="65.25" customHeight="1">
      <c r="A5" s="24"/>
      <c r="B5" s="24"/>
      <c r="C5" s="24"/>
      <c r="D5" s="24"/>
      <c r="E5" s="24"/>
      <c r="F5" s="24"/>
      <c r="G5" s="24"/>
      <c r="H5" s="8" t="s">
        <v>13</v>
      </c>
      <c r="I5" s="13">
        <v>27</v>
      </c>
      <c r="J5" s="13"/>
      <c r="K5" s="13">
        <v>27</v>
      </c>
      <c r="L5" s="13">
        <f t="shared" si="0"/>
        <v>100</v>
      </c>
      <c r="M5" s="33"/>
      <c r="N5" s="32"/>
      <c r="O5" s="32"/>
      <c r="P5" s="32"/>
      <c r="Q5" s="32"/>
    </row>
    <row r="6" spans="1:18" ht="65.25" customHeight="1">
      <c r="A6" s="24"/>
      <c r="B6" s="24"/>
      <c r="C6" s="24"/>
      <c r="D6" s="24"/>
      <c r="E6" s="24"/>
      <c r="F6" s="24"/>
      <c r="G6" s="24"/>
      <c r="H6" s="8" t="s">
        <v>60</v>
      </c>
      <c r="I6" s="13">
        <v>100</v>
      </c>
      <c r="J6" s="13"/>
      <c r="K6" s="13">
        <v>100</v>
      </c>
      <c r="L6" s="13">
        <f t="shared" si="0"/>
        <v>100</v>
      </c>
      <c r="M6" s="33"/>
      <c r="N6" s="32"/>
      <c r="O6" s="32"/>
      <c r="P6" s="32"/>
      <c r="Q6" s="32"/>
    </row>
    <row r="7" spans="1:18" ht="30.75" customHeight="1">
      <c r="A7" s="24"/>
      <c r="B7" s="24"/>
      <c r="C7" s="24" t="s">
        <v>64</v>
      </c>
      <c r="D7" s="24"/>
      <c r="E7" s="24"/>
      <c r="F7" s="31" t="s">
        <v>16</v>
      </c>
      <c r="G7" s="31"/>
      <c r="H7" s="31"/>
      <c r="I7" s="13">
        <f>I4+I5+I6</f>
        <v>133.69999999999999</v>
      </c>
      <c r="J7" s="13"/>
      <c r="K7" s="13">
        <f>K4+K5+K6</f>
        <v>133.69999999999999</v>
      </c>
      <c r="L7" s="13">
        <f t="shared" si="0"/>
        <v>100</v>
      </c>
      <c r="M7" s="33"/>
      <c r="N7" s="32"/>
      <c r="O7" s="32"/>
      <c r="P7" s="32"/>
      <c r="Q7" s="32"/>
    </row>
    <row r="8" spans="1:18" ht="111" customHeight="1">
      <c r="A8" s="24"/>
      <c r="B8" s="24"/>
      <c r="C8" s="24"/>
      <c r="D8" s="24"/>
      <c r="E8" s="24"/>
      <c r="F8" s="14" t="s">
        <v>63</v>
      </c>
      <c r="G8" s="14" t="s">
        <v>62</v>
      </c>
      <c r="H8" s="8" t="s">
        <v>60</v>
      </c>
      <c r="I8" s="13">
        <v>1000</v>
      </c>
      <c r="J8" s="13"/>
      <c r="K8" s="13">
        <v>1000</v>
      </c>
      <c r="L8" s="13">
        <f t="shared" si="0"/>
        <v>100</v>
      </c>
      <c r="M8" s="33" t="s">
        <v>61</v>
      </c>
      <c r="N8" s="32" t="s">
        <v>66</v>
      </c>
      <c r="O8" s="32" t="s">
        <v>121</v>
      </c>
      <c r="P8" s="32">
        <v>1</v>
      </c>
      <c r="Q8" s="32">
        <v>1</v>
      </c>
    </row>
    <row r="9" spans="1:18" ht="84.75" customHeight="1">
      <c r="A9" s="24"/>
      <c r="B9" s="24"/>
      <c r="C9" s="24"/>
      <c r="D9" s="24"/>
      <c r="E9" s="24"/>
      <c r="F9" s="48" t="s">
        <v>16</v>
      </c>
      <c r="G9" s="48"/>
      <c r="H9" s="48"/>
      <c r="I9" s="13">
        <f>I8</f>
        <v>1000</v>
      </c>
      <c r="J9" s="13"/>
      <c r="K9" s="13">
        <f>K8</f>
        <v>1000</v>
      </c>
      <c r="L9" s="13">
        <f t="shared" si="0"/>
        <v>100</v>
      </c>
      <c r="M9" s="33"/>
      <c r="N9" s="32"/>
      <c r="O9" s="32"/>
      <c r="P9" s="32"/>
      <c r="Q9" s="32"/>
    </row>
    <row r="10" spans="1:18" ht="32.25" customHeight="1">
      <c r="A10" s="44"/>
      <c r="B10" s="44"/>
      <c r="C10" s="28" t="s">
        <v>104</v>
      </c>
      <c r="D10" s="28"/>
      <c r="E10" s="28"/>
      <c r="F10" s="28"/>
      <c r="G10" s="28"/>
      <c r="H10" s="28"/>
      <c r="I10" s="1">
        <f>I11+I12+I13</f>
        <v>1133.7</v>
      </c>
      <c r="J10" s="1" t="e">
        <f>J11+J13+#REF!</f>
        <v>#REF!</v>
      </c>
      <c r="K10" s="1">
        <f>K11+K12+K13</f>
        <v>1133.7</v>
      </c>
      <c r="L10" s="1">
        <f t="shared" si="0"/>
        <v>100</v>
      </c>
      <c r="M10" s="33" t="s">
        <v>47</v>
      </c>
      <c r="N10" s="33"/>
      <c r="O10" s="33"/>
      <c r="P10" s="33"/>
      <c r="Q10" s="33"/>
    </row>
    <row r="11" spans="1:18" ht="25.5" customHeight="1">
      <c r="A11" s="44"/>
      <c r="B11" s="44"/>
      <c r="C11" s="29" t="s">
        <v>12</v>
      </c>
      <c r="D11" s="30"/>
      <c r="E11" s="30"/>
      <c r="F11" s="30"/>
      <c r="G11" s="30"/>
      <c r="H11" s="30"/>
      <c r="I11" s="2">
        <f>I4</f>
        <v>6.7</v>
      </c>
      <c r="J11" s="2" t="e">
        <f>J4+#REF!</f>
        <v>#REF!</v>
      </c>
      <c r="K11" s="2">
        <f>K4</f>
        <v>6.7</v>
      </c>
      <c r="L11" s="2">
        <f t="shared" si="0"/>
        <v>100</v>
      </c>
      <c r="M11" s="33"/>
      <c r="N11" s="33"/>
      <c r="O11" s="33"/>
      <c r="P11" s="33"/>
      <c r="Q11" s="33"/>
    </row>
    <row r="12" spans="1:18" ht="25.5" customHeight="1">
      <c r="A12" s="44"/>
      <c r="B12" s="44"/>
      <c r="C12" s="29" t="s">
        <v>13</v>
      </c>
      <c r="D12" s="30"/>
      <c r="E12" s="30"/>
      <c r="F12" s="30"/>
      <c r="G12" s="30"/>
      <c r="H12" s="30"/>
      <c r="I12" s="2">
        <f>I5</f>
        <v>27</v>
      </c>
      <c r="J12" s="2"/>
      <c r="K12" s="2">
        <f>K5</f>
        <v>27</v>
      </c>
      <c r="L12" s="2">
        <f t="shared" si="0"/>
        <v>100</v>
      </c>
      <c r="M12" s="33"/>
      <c r="N12" s="33"/>
      <c r="O12" s="33"/>
      <c r="P12" s="33"/>
      <c r="Q12" s="33"/>
    </row>
    <row r="13" spans="1:18" ht="25.5" customHeight="1">
      <c r="A13" s="44"/>
      <c r="B13" s="44"/>
      <c r="C13" s="29" t="s">
        <v>60</v>
      </c>
      <c r="D13" s="30"/>
      <c r="E13" s="30"/>
      <c r="F13" s="30"/>
      <c r="G13" s="30"/>
      <c r="H13" s="30"/>
      <c r="I13" s="2">
        <f>I6+I8</f>
        <v>1100</v>
      </c>
      <c r="J13" s="2" t="e">
        <f>#REF!+#REF!</f>
        <v>#REF!</v>
      </c>
      <c r="K13" s="2">
        <f>K6+K8</f>
        <v>1100</v>
      </c>
      <c r="L13" s="2">
        <f t="shared" si="0"/>
        <v>100</v>
      </c>
      <c r="M13" s="33"/>
      <c r="N13" s="33"/>
      <c r="O13" s="33"/>
      <c r="P13" s="33"/>
      <c r="Q13" s="33"/>
    </row>
    <row r="14" spans="1:18" s="4" customFormat="1" ht="106.5" customHeight="1">
      <c r="A14" s="24"/>
      <c r="B14" s="24"/>
      <c r="C14" s="24" t="s">
        <v>67</v>
      </c>
      <c r="D14" s="24" t="s">
        <v>30</v>
      </c>
      <c r="E14" s="24" t="s">
        <v>71</v>
      </c>
      <c r="F14" s="24" t="s">
        <v>48</v>
      </c>
      <c r="G14" s="24" t="s">
        <v>15</v>
      </c>
      <c r="H14" s="14" t="s">
        <v>12</v>
      </c>
      <c r="I14" s="13">
        <f>(81753.46+21446.54)/1000</f>
        <v>103.2</v>
      </c>
      <c r="J14" s="13"/>
      <c r="K14" s="13">
        <v>103.2</v>
      </c>
      <c r="L14" s="13">
        <f t="shared" ref="L14:L19" si="1">K14/I14*100</f>
        <v>100</v>
      </c>
      <c r="M14" s="33" t="s">
        <v>61</v>
      </c>
      <c r="N14" s="32" t="s">
        <v>72</v>
      </c>
      <c r="O14" s="15" t="s">
        <v>49</v>
      </c>
      <c r="P14" s="15">
        <v>100</v>
      </c>
      <c r="Q14" s="20">
        <v>100</v>
      </c>
      <c r="R14" s="7"/>
    </row>
    <row r="15" spans="1:18" s="4" customFormat="1" ht="112.5" customHeight="1">
      <c r="A15" s="24"/>
      <c r="B15" s="24"/>
      <c r="C15" s="24"/>
      <c r="D15" s="24"/>
      <c r="E15" s="24"/>
      <c r="F15" s="24"/>
      <c r="G15" s="24"/>
      <c r="H15" s="14" t="s">
        <v>22</v>
      </c>
      <c r="I15" s="13">
        <v>855.1</v>
      </c>
      <c r="J15" s="13"/>
      <c r="K15" s="13">
        <v>855.1</v>
      </c>
      <c r="L15" s="13">
        <f t="shared" si="1"/>
        <v>100</v>
      </c>
      <c r="M15" s="33"/>
      <c r="N15" s="32"/>
      <c r="O15" s="32" t="s">
        <v>120</v>
      </c>
      <c r="P15" s="32">
        <v>100</v>
      </c>
      <c r="Q15" s="32">
        <v>100</v>
      </c>
      <c r="R15" s="7"/>
    </row>
    <row r="16" spans="1:18" s="4" customFormat="1" ht="222" customHeight="1">
      <c r="A16" s="24"/>
      <c r="B16" s="24"/>
      <c r="C16" s="24"/>
      <c r="D16" s="24"/>
      <c r="E16" s="24"/>
      <c r="F16" s="31" t="s">
        <v>16</v>
      </c>
      <c r="G16" s="31"/>
      <c r="H16" s="31"/>
      <c r="I16" s="13">
        <f>I14+I15</f>
        <v>958.30000000000007</v>
      </c>
      <c r="J16" s="13"/>
      <c r="K16" s="13">
        <f>K14+K15</f>
        <v>958.30000000000007</v>
      </c>
      <c r="L16" s="13">
        <f t="shared" si="1"/>
        <v>100</v>
      </c>
      <c r="M16" s="33"/>
      <c r="N16" s="32"/>
      <c r="O16" s="32"/>
      <c r="P16" s="32"/>
      <c r="Q16" s="32"/>
      <c r="R16" s="7"/>
    </row>
    <row r="17" spans="1:17" ht="82.5" customHeight="1">
      <c r="A17" s="24" t="s">
        <v>17</v>
      </c>
      <c r="B17" s="24"/>
      <c r="C17" s="24" t="s">
        <v>68</v>
      </c>
      <c r="D17" s="24"/>
      <c r="E17" s="24"/>
      <c r="F17" s="24" t="s">
        <v>73</v>
      </c>
      <c r="G17" s="24" t="s">
        <v>15</v>
      </c>
      <c r="H17" s="14" t="s">
        <v>12</v>
      </c>
      <c r="I17" s="13">
        <v>50</v>
      </c>
      <c r="J17" s="13">
        <v>0</v>
      </c>
      <c r="K17" s="13">
        <v>46.295000000000002</v>
      </c>
      <c r="L17" s="13">
        <f t="shared" si="1"/>
        <v>92.59</v>
      </c>
      <c r="M17" s="25" t="s">
        <v>61</v>
      </c>
      <c r="N17" s="32" t="s">
        <v>72</v>
      </c>
      <c r="O17" s="34" t="s">
        <v>116</v>
      </c>
      <c r="P17" s="36">
        <v>1</v>
      </c>
      <c r="Q17" s="26">
        <v>1.42</v>
      </c>
    </row>
    <row r="18" spans="1:17" ht="75.75" customHeight="1">
      <c r="A18" s="24"/>
      <c r="B18" s="24"/>
      <c r="C18" s="49"/>
      <c r="D18" s="24"/>
      <c r="E18" s="24"/>
      <c r="F18" s="24"/>
      <c r="G18" s="24"/>
      <c r="H18" s="14" t="s">
        <v>13</v>
      </c>
      <c r="I18" s="13">
        <v>46.771000000000001</v>
      </c>
      <c r="J18" s="13"/>
      <c r="K18" s="13">
        <v>46.768999999999998</v>
      </c>
      <c r="L18" s="13">
        <f t="shared" si="1"/>
        <v>99.995723845972933</v>
      </c>
      <c r="M18" s="25"/>
      <c r="N18" s="32"/>
      <c r="O18" s="34"/>
      <c r="P18" s="36"/>
      <c r="Q18" s="26"/>
    </row>
    <row r="19" spans="1:17" ht="75.75" customHeight="1">
      <c r="A19" s="24"/>
      <c r="B19" s="24"/>
      <c r="C19" s="49"/>
      <c r="D19" s="24"/>
      <c r="E19" s="24"/>
      <c r="F19" s="24"/>
      <c r="G19" s="24"/>
      <c r="H19" s="14" t="s">
        <v>14</v>
      </c>
      <c r="I19" s="13">
        <v>1122.328</v>
      </c>
      <c r="J19" s="13"/>
      <c r="K19" s="13">
        <v>1122.2919999999999</v>
      </c>
      <c r="L19" s="13">
        <f t="shared" si="1"/>
        <v>99.996792381549767</v>
      </c>
      <c r="M19" s="25"/>
      <c r="N19" s="32"/>
      <c r="O19" s="34" t="s">
        <v>117</v>
      </c>
      <c r="P19" s="36">
        <v>190</v>
      </c>
      <c r="Q19" s="27">
        <v>191</v>
      </c>
    </row>
    <row r="20" spans="1:17" ht="36" customHeight="1">
      <c r="A20" s="24"/>
      <c r="B20" s="24"/>
      <c r="C20" s="49"/>
      <c r="D20" s="24"/>
      <c r="E20" s="24"/>
      <c r="F20" s="31" t="s">
        <v>16</v>
      </c>
      <c r="G20" s="31"/>
      <c r="H20" s="31"/>
      <c r="I20" s="13">
        <f>I17+I18+I19</f>
        <v>1219.0989999999999</v>
      </c>
      <c r="J20" s="13">
        <v>0</v>
      </c>
      <c r="K20" s="13">
        <f>K17+K18+K19</f>
        <v>1215.356</v>
      </c>
      <c r="L20" s="13">
        <f t="shared" ref="L20:L31" si="2">K20/I20*100</f>
        <v>99.692969972085947</v>
      </c>
      <c r="M20" s="25"/>
      <c r="N20" s="32"/>
      <c r="O20" s="34"/>
      <c r="P20" s="36"/>
      <c r="Q20" s="27"/>
    </row>
    <row r="21" spans="1:17" ht="62.25" customHeight="1">
      <c r="A21" s="14"/>
      <c r="B21" s="24"/>
      <c r="C21" s="24" t="s">
        <v>69</v>
      </c>
      <c r="D21" s="24"/>
      <c r="E21" s="24"/>
      <c r="F21" s="24" t="s">
        <v>41</v>
      </c>
      <c r="G21" s="24" t="s">
        <v>15</v>
      </c>
      <c r="H21" s="14" t="s">
        <v>12</v>
      </c>
      <c r="I21" s="13">
        <v>10</v>
      </c>
      <c r="J21" s="13"/>
      <c r="K21" s="13">
        <v>10</v>
      </c>
      <c r="L21" s="13">
        <f t="shared" si="2"/>
        <v>100</v>
      </c>
      <c r="M21" s="25" t="s">
        <v>61</v>
      </c>
      <c r="N21" s="32" t="s">
        <v>72</v>
      </c>
      <c r="O21" s="34" t="s">
        <v>118</v>
      </c>
      <c r="P21" s="36">
        <v>590</v>
      </c>
      <c r="Q21" s="27">
        <v>590</v>
      </c>
    </row>
    <row r="22" spans="1:17" ht="96.75" customHeight="1">
      <c r="A22" s="14"/>
      <c r="B22" s="24"/>
      <c r="C22" s="24"/>
      <c r="D22" s="24"/>
      <c r="E22" s="24"/>
      <c r="F22" s="24"/>
      <c r="G22" s="24"/>
      <c r="H22" s="14" t="s">
        <v>22</v>
      </c>
      <c r="I22" s="13">
        <v>362</v>
      </c>
      <c r="J22" s="13"/>
      <c r="K22" s="13">
        <v>362</v>
      </c>
      <c r="L22" s="13">
        <f t="shared" si="2"/>
        <v>100</v>
      </c>
      <c r="M22" s="25"/>
      <c r="N22" s="32"/>
      <c r="O22" s="34"/>
      <c r="P22" s="36"/>
      <c r="Q22" s="27"/>
    </row>
    <row r="23" spans="1:17" ht="55.5" customHeight="1">
      <c r="A23" s="14"/>
      <c r="B23" s="24"/>
      <c r="C23" s="24"/>
      <c r="D23" s="24"/>
      <c r="E23" s="24"/>
      <c r="F23" s="24"/>
      <c r="G23" s="24"/>
      <c r="H23" s="12" t="s">
        <v>16</v>
      </c>
      <c r="I23" s="13">
        <f>I21+I22</f>
        <v>372</v>
      </c>
      <c r="J23" s="13"/>
      <c r="K23" s="13">
        <f>K21+K22</f>
        <v>372</v>
      </c>
      <c r="L23" s="13">
        <f t="shared" si="2"/>
        <v>100</v>
      </c>
      <c r="M23" s="25"/>
      <c r="N23" s="32"/>
      <c r="O23" s="21" t="s">
        <v>119</v>
      </c>
      <c r="P23" s="17">
        <v>53</v>
      </c>
      <c r="Q23" s="22">
        <v>316</v>
      </c>
    </row>
    <row r="24" spans="1:17" ht="80.25" customHeight="1">
      <c r="A24" s="14"/>
      <c r="B24" s="24"/>
      <c r="C24" s="24" t="s">
        <v>70</v>
      </c>
      <c r="D24" s="24"/>
      <c r="E24" s="24"/>
      <c r="F24" s="24" t="s">
        <v>74</v>
      </c>
      <c r="G24" s="24" t="s">
        <v>15</v>
      </c>
      <c r="H24" s="14" t="s">
        <v>22</v>
      </c>
      <c r="I24" s="13">
        <v>287.82600000000002</v>
      </c>
      <c r="J24" s="13"/>
      <c r="K24" s="13">
        <v>287.82600000000002</v>
      </c>
      <c r="L24" s="13">
        <f t="shared" si="2"/>
        <v>100</v>
      </c>
      <c r="M24" s="25" t="s">
        <v>61</v>
      </c>
      <c r="N24" s="32"/>
      <c r="O24" s="34" t="s">
        <v>115</v>
      </c>
      <c r="P24" s="37">
        <v>12.5</v>
      </c>
      <c r="Q24" s="52">
        <v>12.5</v>
      </c>
    </row>
    <row r="25" spans="1:17" ht="80.25" customHeight="1">
      <c r="A25" s="14"/>
      <c r="B25" s="24"/>
      <c r="C25" s="24"/>
      <c r="D25" s="24"/>
      <c r="E25" s="24"/>
      <c r="F25" s="24"/>
      <c r="G25" s="24"/>
      <c r="H25" s="14" t="s">
        <v>14</v>
      </c>
      <c r="I25" s="13">
        <v>6907.7730000000001</v>
      </c>
      <c r="J25" s="13"/>
      <c r="K25" s="13">
        <v>6907.7730000000001</v>
      </c>
      <c r="L25" s="13">
        <f t="shared" si="2"/>
        <v>100</v>
      </c>
      <c r="M25" s="25"/>
      <c r="N25" s="32"/>
      <c r="O25" s="34"/>
      <c r="P25" s="37"/>
      <c r="Q25" s="52"/>
    </row>
    <row r="26" spans="1:17" ht="80.25" customHeight="1">
      <c r="A26" s="14"/>
      <c r="B26" s="24"/>
      <c r="C26" s="24"/>
      <c r="D26" s="24"/>
      <c r="E26" s="24"/>
      <c r="F26" s="24"/>
      <c r="G26" s="24"/>
      <c r="H26" s="12" t="s">
        <v>16</v>
      </c>
      <c r="I26" s="13">
        <f>I24+I25</f>
        <v>7195.5990000000002</v>
      </c>
      <c r="J26" s="13"/>
      <c r="K26" s="13">
        <f>K24+K25</f>
        <v>7195.5990000000002</v>
      </c>
      <c r="L26" s="13">
        <f t="shared" si="2"/>
        <v>100</v>
      </c>
      <c r="M26" s="25"/>
      <c r="N26" s="32"/>
      <c r="O26" s="34"/>
      <c r="P26" s="37"/>
      <c r="Q26" s="52"/>
    </row>
    <row r="27" spans="1:17" ht="27.75" customHeight="1">
      <c r="A27" s="14"/>
      <c r="B27" s="24"/>
      <c r="C27" s="28" t="s">
        <v>103</v>
      </c>
      <c r="D27" s="28"/>
      <c r="E27" s="28"/>
      <c r="F27" s="28"/>
      <c r="G27" s="28"/>
      <c r="H27" s="28"/>
      <c r="I27" s="1">
        <f>I28+I29+I30</f>
        <v>9744.9980000000014</v>
      </c>
      <c r="J27" s="1"/>
      <c r="K27" s="1">
        <f>K28+K29+K30</f>
        <v>9741.255000000001</v>
      </c>
      <c r="L27" s="1">
        <f t="shared" si="2"/>
        <v>99.961590551378251</v>
      </c>
      <c r="M27" s="25"/>
      <c r="N27" s="25"/>
      <c r="O27" s="25"/>
      <c r="P27" s="25"/>
      <c r="Q27" s="25"/>
    </row>
    <row r="28" spans="1:17" s="4" customFormat="1" ht="24" customHeight="1">
      <c r="A28" s="14"/>
      <c r="B28" s="24"/>
      <c r="C28" s="29" t="s">
        <v>12</v>
      </c>
      <c r="D28" s="29"/>
      <c r="E28" s="29"/>
      <c r="F28" s="29"/>
      <c r="G28" s="29"/>
      <c r="H28" s="29"/>
      <c r="I28" s="2">
        <f>I14+I17+I21</f>
        <v>163.19999999999999</v>
      </c>
      <c r="J28" s="2"/>
      <c r="K28" s="2">
        <f>K14+K17+K21</f>
        <v>159.495</v>
      </c>
      <c r="L28" s="2">
        <f>K28/I28*100</f>
        <v>97.72977941176471</v>
      </c>
      <c r="M28" s="25"/>
      <c r="N28" s="25"/>
      <c r="O28" s="25"/>
      <c r="P28" s="25"/>
      <c r="Q28" s="25"/>
    </row>
    <row r="29" spans="1:17" ht="21" customHeight="1">
      <c r="A29" s="14"/>
      <c r="B29" s="24"/>
      <c r="C29" s="29" t="s">
        <v>22</v>
      </c>
      <c r="D29" s="29"/>
      <c r="E29" s="29"/>
      <c r="F29" s="29"/>
      <c r="G29" s="29"/>
      <c r="H29" s="29"/>
      <c r="I29" s="2">
        <f>I15+I18+I22+I24</f>
        <v>1551.6970000000001</v>
      </c>
      <c r="J29" s="2"/>
      <c r="K29" s="2">
        <f>K15+K18+K22+K24</f>
        <v>1551.6950000000002</v>
      </c>
      <c r="L29" s="2">
        <f>K29/I29*100</f>
        <v>99.999871108856951</v>
      </c>
      <c r="M29" s="25"/>
      <c r="N29" s="25"/>
      <c r="O29" s="25"/>
      <c r="P29" s="25"/>
      <c r="Q29" s="25"/>
    </row>
    <row r="30" spans="1:17" ht="24.75" customHeight="1">
      <c r="A30" s="14"/>
      <c r="B30" s="24"/>
      <c r="C30" s="29" t="s">
        <v>14</v>
      </c>
      <c r="D30" s="29"/>
      <c r="E30" s="29"/>
      <c r="F30" s="29"/>
      <c r="G30" s="29"/>
      <c r="H30" s="29"/>
      <c r="I30" s="2">
        <f>I19+I25</f>
        <v>8030.1010000000006</v>
      </c>
      <c r="J30" s="2"/>
      <c r="K30" s="2">
        <f>K19+K25</f>
        <v>8030.0650000000005</v>
      </c>
      <c r="L30" s="2">
        <f t="shared" si="2"/>
        <v>99.999551686834323</v>
      </c>
      <c r="M30" s="25"/>
      <c r="N30" s="25"/>
      <c r="O30" s="25"/>
      <c r="P30" s="25"/>
      <c r="Q30" s="25"/>
    </row>
    <row r="31" spans="1:17" ht="24.75" customHeight="1">
      <c r="A31" s="24" t="s">
        <v>18</v>
      </c>
      <c r="B31" s="24" t="s">
        <v>75</v>
      </c>
      <c r="C31" s="24" t="s">
        <v>76</v>
      </c>
      <c r="D31" s="24" t="s">
        <v>30</v>
      </c>
      <c r="E31" s="24" t="s">
        <v>77</v>
      </c>
      <c r="F31" s="24" t="s">
        <v>78</v>
      </c>
      <c r="G31" s="24" t="s">
        <v>19</v>
      </c>
      <c r="H31" s="24" t="s">
        <v>12</v>
      </c>
      <c r="I31" s="33">
        <v>3044.2939999999999</v>
      </c>
      <c r="J31" s="13"/>
      <c r="K31" s="33">
        <v>3044.2930000000001</v>
      </c>
      <c r="L31" s="25">
        <f t="shared" si="2"/>
        <v>99.999967151661437</v>
      </c>
      <c r="M31" s="25" t="s">
        <v>61</v>
      </c>
      <c r="N31" s="32" t="s">
        <v>79</v>
      </c>
      <c r="O31" s="24" t="s">
        <v>20</v>
      </c>
      <c r="P31" s="24">
        <v>73.5</v>
      </c>
      <c r="Q31" s="35">
        <v>73.5</v>
      </c>
    </row>
    <row r="32" spans="1:17" ht="44.25" customHeight="1">
      <c r="A32" s="24"/>
      <c r="B32" s="24"/>
      <c r="C32" s="24"/>
      <c r="D32" s="24"/>
      <c r="E32" s="24"/>
      <c r="F32" s="24"/>
      <c r="G32" s="24"/>
      <c r="H32" s="24"/>
      <c r="I32" s="33"/>
      <c r="J32" s="13"/>
      <c r="K32" s="33"/>
      <c r="L32" s="25"/>
      <c r="M32" s="25"/>
      <c r="N32" s="32"/>
      <c r="O32" s="24"/>
      <c r="P32" s="24"/>
      <c r="Q32" s="35"/>
    </row>
    <row r="33" spans="1:17" ht="30" customHeight="1">
      <c r="A33" s="24"/>
      <c r="B33" s="24"/>
      <c r="C33" s="24"/>
      <c r="D33" s="24"/>
      <c r="E33" s="24"/>
      <c r="F33" s="24"/>
      <c r="G33" s="24"/>
      <c r="H33" s="24" t="s">
        <v>13</v>
      </c>
      <c r="I33" s="33">
        <v>2840</v>
      </c>
      <c r="J33" s="13"/>
      <c r="K33" s="33">
        <v>2839.9830000000002</v>
      </c>
      <c r="L33" s="25">
        <f>K33/I33*100</f>
        <v>99.999401408450709</v>
      </c>
      <c r="M33" s="25"/>
      <c r="N33" s="32"/>
      <c r="O33" s="24"/>
      <c r="P33" s="24"/>
      <c r="Q33" s="35"/>
    </row>
    <row r="34" spans="1:17" ht="30" customHeight="1">
      <c r="A34" s="24"/>
      <c r="B34" s="24"/>
      <c r="C34" s="24"/>
      <c r="D34" s="24"/>
      <c r="E34" s="24"/>
      <c r="F34" s="24"/>
      <c r="G34" s="24"/>
      <c r="H34" s="24"/>
      <c r="I34" s="33"/>
      <c r="J34" s="13"/>
      <c r="K34" s="33"/>
      <c r="L34" s="25"/>
      <c r="M34" s="25"/>
      <c r="N34" s="32"/>
      <c r="O34" s="24" t="s">
        <v>45</v>
      </c>
      <c r="P34" s="24">
        <v>85.7</v>
      </c>
      <c r="Q34" s="32">
        <v>85.7</v>
      </c>
    </row>
    <row r="35" spans="1:17" ht="21.75" customHeight="1">
      <c r="A35" s="24"/>
      <c r="B35" s="24"/>
      <c r="C35" s="24"/>
      <c r="D35" s="24"/>
      <c r="E35" s="24"/>
      <c r="F35" s="24"/>
      <c r="G35" s="24"/>
      <c r="H35" s="24" t="s">
        <v>14</v>
      </c>
      <c r="I35" s="33">
        <v>55001.599999999999</v>
      </c>
      <c r="J35" s="13"/>
      <c r="K35" s="33">
        <v>55001.584000000003</v>
      </c>
      <c r="L35" s="25">
        <f>K35/I35*100</f>
        <v>99.999970909937176</v>
      </c>
      <c r="M35" s="25"/>
      <c r="N35" s="32"/>
      <c r="O35" s="24"/>
      <c r="P35" s="24"/>
      <c r="Q35" s="32"/>
    </row>
    <row r="36" spans="1:17" ht="42" customHeight="1">
      <c r="A36" s="24"/>
      <c r="B36" s="24"/>
      <c r="C36" s="24"/>
      <c r="D36" s="24"/>
      <c r="E36" s="24"/>
      <c r="F36" s="24"/>
      <c r="G36" s="24"/>
      <c r="H36" s="24"/>
      <c r="I36" s="33"/>
      <c r="J36" s="13"/>
      <c r="K36" s="33"/>
      <c r="L36" s="25"/>
      <c r="M36" s="25"/>
      <c r="N36" s="32"/>
      <c r="O36" s="24"/>
      <c r="P36" s="24"/>
      <c r="Q36" s="32"/>
    </row>
    <row r="37" spans="1:17" ht="35.25" customHeight="1">
      <c r="A37" s="24"/>
      <c r="B37" s="24"/>
      <c r="C37" s="24"/>
      <c r="D37" s="24"/>
      <c r="E37" s="24"/>
      <c r="F37" s="31" t="s">
        <v>16</v>
      </c>
      <c r="G37" s="31"/>
      <c r="H37" s="31"/>
      <c r="I37" s="5">
        <f>I31+I33+I35</f>
        <v>60885.894</v>
      </c>
      <c r="J37" s="13"/>
      <c r="K37" s="5">
        <f>K31+K33+K35</f>
        <v>60885.86</v>
      </c>
      <c r="L37" s="13">
        <f t="shared" ref="L37:L51" si="3">K37/I37*100</f>
        <v>99.999944157837291</v>
      </c>
      <c r="M37" s="25"/>
      <c r="N37" s="32"/>
      <c r="O37" s="24"/>
      <c r="P37" s="24"/>
      <c r="Q37" s="32"/>
    </row>
    <row r="38" spans="1:17" ht="156.75" hidden="1" customHeight="1">
      <c r="A38" s="39"/>
      <c r="B38" s="24"/>
      <c r="C38" s="24" t="s">
        <v>34</v>
      </c>
      <c r="D38" s="24"/>
      <c r="E38" s="24" t="s">
        <v>35</v>
      </c>
      <c r="F38" s="14" t="s">
        <v>39</v>
      </c>
      <c r="G38" s="14" t="s">
        <v>36</v>
      </c>
      <c r="H38" s="14" t="s">
        <v>13</v>
      </c>
      <c r="I38" s="13">
        <v>80502.8</v>
      </c>
      <c r="J38" s="13"/>
      <c r="K38" s="5">
        <v>0</v>
      </c>
      <c r="L38" s="13">
        <f t="shared" si="3"/>
        <v>0</v>
      </c>
      <c r="M38" s="25" t="s">
        <v>33</v>
      </c>
      <c r="N38" s="40" t="s">
        <v>43</v>
      </c>
      <c r="O38" s="24" t="s">
        <v>37</v>
      </c>
      <c r="P38" s="24">
        <v>2.5726</v>
      </c>
      <c r="Q38" s="32">
        <v>0</v>
      </c>
    </row>
    <row r="39" spans="1:17" ht="24.75" hidden="1" customHeight="1">
      <c r="A39" s="39"/>
      <c r="B39" s="24"/>
      <c r="C39" s="24"/>
      <c r="D39" s="24"/>
      <c r="E39" s="24"/>
      <c r="F39" s="31" t="s">
        <v>16</v>
      </c>
      <c r="G39" s="31"/>
      <c r="H39" s="31"/>
      <c r="I39" s="13">
        <f>I38</f>
        <v>80502.8</v>
      </c>
      <c r="J39" s="13"/>
      <c r="K39" s="5">
        <f>K38</f>
        <v>0</v>
      </c>
      <c r="L39" s="13">
        <f t="shared" si="3"/>
        <v>0</v>
      </c>
      <c r="M39" s="25"/>
      <c r="N39" s="40"/>
      <c r="O39" s="24"/>
      <c r="P39" s="24"/>
      <c r="Q39" s="32"/>
    </row>
    <row r="40" spans="1:17" ht="33" customHeight="1">
      <c r="A40" s="39"/>
      <c r="B40" s="24"/>
      <c r="C40" s="28" t="s">
        <v>102</v>
      </c>
      <c r="D40" s="28"/>
      <c r="E40" s="28"/>
      <c r="F40" s="28"/>
      <c r="G40" s="28"/>
      <c r="H40" s="28"/>
      <c r="I40" s="1">
        <f>I41+I42+I43</f>
        <v>60885.894</v>
      </c>
      <c r="J40" s="1">
        <v>0</v>
      </c>
      <c r="K40" s="1">
        <f>K41+K42+K43</f>
        <v>60885.86</v>
      </c>
      <c r="L40" s="1">
        <f t="shared" si="3"/>
        <v>99.999944157837291</v>
      </c>
      <c r="M40" s="25"/>
      <c r="N40" s="25"/>
      <c r="O40" s="25"/>
      <c r="P40" s="25"/>
      <c r="Q40" s="25"/>
    </row>
    <row r="41" spans="1:17" ht="27" customHeight="1">
      <c r="A41" s="39"/>
      <c r="B41" s="24"/>
      <c r="C41" s="29" t="s">
        <v>21</v>
      </c>
      <c r="D41" s="29"/>
      <c r="E41" s="29"/>
      <c r="F41" s="29"/>
      <c r="G41" s="29"/>
      <c r="H41" s="29"/>
      <c r="I41" s="2">
        <f>I31</f>
        <v>3044.2939999999999</v>
      </c>
      <c r="J41" s="2"/>
      <c r="K41" s="2">
        <f>K31</f>
        <v>3044.2930000000001</v>
      </c>
      <c r="L41" s="2">
        <f t="shared" si="3"/>
        <v>99.999967151661437</v>
      </c>
      <c r="M41" s="25"/>
      <c r="N41" s="25"/>
      <c r="O41" s="25"/>
      <c r="P41" s="25"/>
      <c r="Q41" s="25"/>
    </row>
    <row r="42" spans="1:17" ht="24" customHeight="1">
      <c r="A42" s="39"/>
      <c r="B42" s="24"/>
      <c r="C42" s="29" t="s">
        <v>22</v>
      </c>
      <c r="D42" s="29"/>
      <c r="E42" s="29"/>
      <c r="F42" s="29"/>
      <c r="G42" s="29"/>
      <c r="H42" s="29"/>
      <c r="I42" s="2">
        <f>I33</f>
        <v>2840</v>
      </c>
      <c r="J42" s="2"/>
      <c r="K42" s="2">
        <f>K33</f>
        <v>2839.9830000000002</v>
      </c>
      <c r="L42" s="2">
        <f t="shared" si="3"/>
        <v>99.999401408450709</v>
      </c>
      <c r="M42" s="25"/>
      <c r="N42" s="25"/>
      <c r="O42" s="25"/>
      <c r="P42" s="25"/>
      <c r="Q42" s="25"/>
    </row>
    <row r="43" spans="1:17" ht="29.25" customHeight="1">
      <c r="A43" s="39"/>
      <c r="B43" s="24"/>
      <c r="C43" s="29" t="s">
        <v>14</v>
      </c>
      <c r="D43" s="29"/>
      <c r="E43" s="29"/>
      <c r="F43" s="29"/>
      <c r="G43" s="29"/>
      <c r="H43" s="29"/>
      <c r="I43" s="2">
        <f>I35</f>
        <v>55001.599999999999</v>
      </c>
      <c r="J43" s="2"/>
      <c r="K43" s="2">
        <f>K35</f>
        <v>55001.584000000003</v>
      </c>
      <c r="L43" s="2">
        <f t="shared" si="3"/>
        <v>99.999970909937176</v>
      </c>
      <c r="M43" s="25"/>
      <c r="N43" s="25"/>
      <c r="O43" s="25"/>
      <c r="P43" s="25"/>
      <c r="Q43" s="25"/>
    </row>
    <row r="44" spans="1:17" ht="79.5" customHeight="1">
      <c r="A44" s="24" t="s">
        <v>23</v>
      </c>
      <c r="B44" s="24" t="s">
        <v>82</v>
      </c>
      <c r="C44" s="24" t="s">
        <v>94</v>
      </c>
      <c r="D44" s="24" t="s">
        <v>30</v>
      </c>
      <c r="E44" s="24" t="s">
        <v>95</v>
      </c>
      <c r="F44" s="24" t="s">
        <v>40</v>
      </c>
      <c r="G44" s="24" t="s">
        <v>93</v>
      </c>
      <c r="H44" s="14" t="s">
        <v>12</v>
      </c>
      <c r="I44" s="13">
        <v>68.790000000000006</v>
      </c>
      <c r="J44" s="13">
        <v>0</v>
      </c>
      <c r="K44" s="13">
        <v>24.076000000000001</v>
      </c>
      <c r="L44" s="13">
        <f t="shared" si="3"/>
        <v>34.99927315016717</v>
      </c>
      <c r="M44" s="25" t="s">
        <v>110</v>
      </c>
      <c r="N44" s="32" t="s">
        <v>109</v>
      </c>
      <c r="O44" s="24" t="s">
        <v>112</v>
      </c>
      <c r="P44" s="24"/>
      <c r="Q44" s="32">
        <v>0</v>
      </c>
    </row>
    <row r="45" spans="1:17" ht="60" customHeight="1">
      <c r="A45" s="24"/>
      <c r="B45" s="24"/>
      <c r="C45" s="24"/>
      <c r="D45" s="24"/>
      <c r="E45" s="51"/>
      <c r="F45" s="24"/>
      <c r="G45" s="24"/>
      <c r="H45" s="14" t="s">
        <v>13</v>
      </c>
      <c r="I45" s="13">
        <v>457.46</v>
      </c>
      <c r="J45" s="13">
        <v>0</v>
      </c>
      <c r="K45" s="13">
        <v>457.45</v>
      </c>
      <c r="L45" s="13">
        <f t="shared" si="3"/>
        <v>99.997814016526036</v>
      </c>
      <c r="M45" s="25"/>
      <c r="N45" s="32"/>
      <c r="O45" s="24"/>
      <c r="P45" s="24"/>
      <c r="Q45" s="32"/>
    </row>
    <row r="46" spans="1:17" ht="66" customHeight="1">
      <c r="A46" s="24"/>
      <c r="B46" s="24"/>
      <c r="C46" s="24"/>
      <c r="D46" s="24"/>
      <c r="E46" s="51"/>
      <c r="F46" s="44"/>
      <c r="G46" s="44"/>
      <c r="H46" s="14" t="s">
        <v>14</v>
      </c>
      <c r="I46" s="13">
        <v>0</v>
      </c>
      <c r="J46" s="13"/>
      <c r="K46" s="13">
        <v>0</v>
      </c>
      <c r="L46" s="13">
        <v>0</v>
      </c>
      <c r="M46" s="25"/>
      <c r="N46" s="32"/>
      <c r="O46" s="24"/>
      <c r="P46" s="24"/>
      <c r="Q46" s="32"/>
    </row>
    <row r="47" spans="1:17" ht="33" customHeight="1">
      <c r="A47" s="24"/>
      <c r="B47" s="24"/>
      <c r="C47" s="24"/>
      <c r="D47" s="24"/>
      <c r="E47" s="51"/>
      <c r="F47" s="31" t="s">
        <v>16</v>
      </c>
      <c r="G47" s="31"/>
      <c r="H47" s="31"/>
      <c r="I47" s="13">
        <f>I44+I45+I46</f>
        <v>526.25</v>
      </c>
      <c r="J47" s="13">
        <v>0</v>
      </c>
      <c r="K47" s="13">
        <f>K44+K45+K46</f>
        <v>481.52600000000001</v>
      </c>
      <c r="L47" s="13">
        <f t="shared" si="3"/>
        <v>91.501377672209031</v>
      </c>
      <c r="M47" s="25"/>
      <c r="N47" s="32"/>
      <c r="O47" s="24"/>
      <c r="P47" s="24"/>
      <c r="Q47" s="32"/>
    </row>
    <row r="48" spans="1:17" s="6" customFormat="1" ht="68.25" customHeight="1">
      <c r="A48" s="24" t="s">
        <v>23</v>
      </c>
      <c r="B48" s="24"/>
      <c r="C48" s="24"/>
      <c r="D48" s="24"/>
      <c r="E48" s="51"/>
      <c r="F48" s="24" t="s">
        <v>92</v>
      </c>
      <c r="G48" s="24" t="s">
        <v>93</v>
      </c>
      <c r="H48" s="14" t="s">
        <v>12</v>
      </c>
      <c r="I48" s="13">
        <v>6731.84</v>
      </c>
      <c r="J48" s="13"/>
      <c r="K48" s="13">
        <v>6600.7889999999998</v>
      </c>
      <c r="L48" s="13">
        <f>K48/I48*100</f>
        <v>98.053266268954701</v>
      </c>
      <c r="M48" s="25"/>
      <c r="N48" s="32"/>
      <c r="O48" s="24" t="s">
        <v>111</v>
      </c>
      <c r="P48" s="24"/>
      <c r="Q48" s="32">
        <v>0</v>
      </c>
    </row>
    <row r="49" spans="1:17" s="6" customFormat="1" ht="66.75" customHeight="1">
      <c r="A49" s="24"/>
      <c r="B49" s="24"/>
      <c r="C49" s="24"/>
      <c r="D49" s="24"/>
      <c r="E49" s="51"/>
      <c r="F49" s="24"/>
      <c r="G49" s="24"/>
      <c r="H49" s="14" t="s">
        <v>13</v>
      </c>
      <c r="I49" s="13">
        <v>26336.799999999999</v>
      </c>
      <c r="J49" s="13"/>
      <c r="K49" s="13">
        <v>26336.698</v>
      </c>
      <c r="L49" s="13">
        <f>K49/I49*100</f>
        <v>99.999612709212968</v>
      </c>
      <c r="M49" s="25"/>
      <c r="N49" s="32"/>
      <c r="O49" s="24"/>
      <c r="P49" s="24"/>
      <c r="Q49" s="32"/>
    </row>
    <row r="50" spans="1:17" s="6" customFormat="1" ht="66.75" customHeight="1">
      <c r="A50" s="24"/>
      <c r="B50" s="24"/>
      <c r="C50" s="24"/>
      <c r="D50" s="24"/>
      <c r="E50" s="51"/>
      <c r="F50" s="24"/>
      <c r="G50" s="24"/>
      <c r="H50" s="14" t="s">
        <v>14</v>
      </c>
      <c r="I50" s="13">
        <v>99076</v>
      </c>
      <c r="J50" s="13"/>
      <c r="K50" s="13">
        <v>99075.909</v>
      </c>
      <c r="L50" s="13">
        <f>K50/I50*100</f>
        <v>99.999908151318181</v>
      </c>
      <c r="M50" s="25"/>
      <c r="N50" s="32"/>
      <c r="O50" s="24"/>
      <c r="P50" s="24"/>
      <c r="Q50" s="32"/>
    </row>
    <row r="51" spans="1:17" s="6" customFormat="1" ht="32.25" customHeight="1">
      <c r="A51" s="24"/>
      <c r="B51" s="24"/>
      <c r="C51" s="24"/>
      <c r="D51" s="24"/>
      <c r="E51" s="51"/>
      <c r="F51" s="31" t="s">
        <v>16</v>
      </c>
      <c r="G51" s="31"/>
      <c r="H51" s="31"/>
      <c r="I51" s="13">
        <f>I48+I49+I50</f>
        <v>132144.64000000001</v>
      </c>
      <c r="J51" s="13"/>
      <c r="K51" s="13">
        <f>K48+K49+K50</f>
        <v>132013.39600000001</v>
      </c>
      <c r="L51" s="13">
        <f t="shared" si="3"/>
        <v>99.900681556209918</v>
      </c>
      <c r="M51" s="25"/>
      <c r="N51" s="32"/>
      <c r="O51" s="24"/>
      <c r="P51" s="24"/>
      <c r="Q51" s="32"/>
    </row>
    <row r="52" spans="1:17" s="6" customFormat="1" ht="78.75" customHeight="1">
      <c r="A52" s="14"/>
      <c r="B52" s="24"/>
      <c r="C52" s="24" t="s">
        <v>81</v>
      </c>
      <c r="D52" s="24" t="s">
        <v>30</v>
      </c>
      <c r="E52" s="24" t="s">
        <v>80</v>
      </c>
      <c r="F52" s="24" t="s">
        <v>50</v>
      </c>
      <c r="G52" s="24" t="s">
        <v>19</v>
      </c>
      <c r="H52" s="14" t="s">
        <v>12</v>
      </c>
      <c r="I52" s="13">
        <v>479.35500000000002</v>
      </c>
      <c r="J52" s="13"/>
      <c r="K52" s="13">
        <v>479.35500000000002</v>
      </c>
      <c r="L52" s="13">
        <f t="shared" ref="L52:L59" si="4">K52/I52*100</f>
        <v>100</v>
      </c>
      <c r="M52" s="25" t="s">
        <v>61</v>
      </c>
      <c r="N52" s="32" t="s">
        <v>108</v>
      </c>
      <c r="O52" s="19" t="s">
        <v>123</v>
      </c>
      <c r="P52" s="14">
        <v>49.73</v>
      </c>
      <c r="Q52" s="19">
        <v>49.73</v>
      </c>
    </row>
    <row r="53" spans="1:17" s="6" customFormat="1" ht="78.75" customHeight="1">
      <c r="A53" s="14"/>
      <c r="B53" s="24"/>
      <c r="C53" s="24"/>
      <c r="D53" s="24"/>
      <c r="E53" s="24"/>
      <c r="F53" s="24"/>
      <c r="G53" s="24"/>
      <c r="H53" s="24" t="s">
        <v>13</v>
      </c>
      <c r="I53" s="25">
        <v>1917.42</v>
      </c>
      <c r="J53" s="13"/>
      <c r="K53" s="25">
        <v>1917.42</v>
      </c>
      <c r="L53" s="25">
        <f t="shared" si="4"/>
        <v>100</v>
      </c>
      <c r="M53" s="25"/>
      <c r="N53" s="32"/>
      <c r="O53" s="14" t="s">
        <v>51</v>
      </c>
      <c r="P53" s="14">
        <v>78.14</v>
      </c>
      <c r="Q53" s="19">
        <v>77.73</v>
      </c>
    </row>
    <row r="54" spans="1:17" s="6" customFormat="1" ht="24" customHeight="1">
      <c r="A54" s="14"/>
      <c r="B54" s="24"/>
      <c r="C54" s="24"/>
      <c r="D54" s="24"/>
      <c r="E54" s="24"/>
      <c r="F54" s="24"/>
      <c r="G54" s="24"/>
      <c r="H54" s="24"/>
      <c r="I54" s="25"/>
      <c r="J54" s="13"/>
      <c r="K54" s="25"/>
      <c r="L54" s="25"/>
      <c r="M54" s="25"/>
      <c r="N54" s="32"/>
      <c r="O54" s="24" t="s">
        <v>124</v>
      </c>
      <c r="P54" s="24">
        <v>40</v>
      </c>
      <c r="Q54" s="24">
        <v>48</v>
      </c>
    </row>
    <row r="55" spans="1:17" s="6" customFormat="1" ht="36" customHeight="1">
      <c r="A55" s="14"/>
      <c r="B55" s="24"/>
      <c r="C55" s="24"/>
      <c r="D55" s="24"/>
      <c r="E55" s="24"/>
      <c r="F55" s="31" t="s">
        <v>16</v>
      </c>
      <c r="G55" s="31"/>
      <c r="H55" s="31"/>
      <c r="I55" s="13">
        <f>I52+I53</f>
        <v>2396.7750000000001</v>
      </c>
      <c r="J55" s="13"/>
      <c r="K55" s="13">
        <f>K52+K53</f>
        <v>2396.7750000000001</v>
      </c>
      <c r="L55" s="13">
        <f t="shared" si="4"/>
        <v>100</v>
      </c>
      <c r="M55" s="25"/>
      <c r="N55" s="32"/>
      <c r="O55" s="24"/>
      <c r="P55" s="24"/>
      <c r="Q55" s="24"/>
    </row>
    <row r="56" spans="1:17" ht="33.75" customHeight="1">
      <c r="A56" s="10"/>
      <c r="B56" s="24"/>
      <c r="C56" s="28" t="s">
        <v>101</v>
      </c>
      <c r="D56" s="28"/>
      <c r="E56" s="28"/>
      <c r="F56" s="28"/>
      <c r="G56" s="28"/>
      <c r="H56" s="28"/>
      <c r="I56" s="1">
        <f>I57+I58+I59</f>
        <v>135067.66500000001</v>
      </c>
      <c r="J56" s="1"/>
      <c r="K56" s="1">
        <f>K57+K58+K59</f>
        <v>134891.69699999999</v>
      </c>
      <c r="L56" s="1">
        <f t="shared" si="4"/>
        <v>99.869718633249477</v>
      </c>
      <c r="M56" s="25"/>
      <c r="N56" s="25"/>
      <c r="O56" s="25"/>
      <c r="P56" s="25"/>
      <c r="Q56" s="25"/>
    </row>
    <row r="57" spans="1:17" ht="23.25" customHeight="1">
      <c r="A57" s="10"/>
      <c r="B57" s="24"/>
      <c r="C57" s="29" t="s">
        <v>21</v>
      </c>
      <c r="D57" s="29"/>
      <c r="E57" s="29"/>
      <c r="F57" s="29"/>
      <c r="G57" s="29"/>
      <c r="H57" s="29"/>
      <c r="I57" s="2">
        <f>I52+I48+I44</f>
        <v>7279.9849999999997</v>
      </c>
      <c r="J57" s="2"/>
      <c r="K57" s="2">
        <f>K52+K48+K44</f>
        <v>7104.22</v>
      </c>
      <c r="L57" s="2">
        <f t="shared" si="4"/>
        <v>97.585640629754053</v>
      </c>
      <c r="M57" s="25"/>
      <c r="N57" s="25"/>
      <c r="O57" s="25"/>
      <c r="P57" s="25"/>
      <c r="Q57" s="25"/>
    </row>
    <row r="58" spans="1:17" ht="23.25" customHeight="1">
      <c r="A58" s="10"/>
      <c r="B58" s="24"/>
      <c r="C58" s="29" t="s">
        <v>22</v>
      </c>
      <c r="D58" s="29"/>
      <c r="E58" s="29"/>
      <c r="F58" s="29"/>
      <c r="G58" s="29"/>
      <c r="H58" s="29"/>
      <c r="I58" s="2">
        <f>I53+I49+I45</f>
        <v>28711.68</v>
      </c>
      <c r="J58" s="16"/>
      <c r="K58" s="2">
        <f>K53+K49+K45</f>
        <v>28711.568000000003</v>
      </c>
      <c r="L58" s="2">
        <f t="shared" si="4"/>
        <v>99.999609914849998</v>
      </c>
      <c r="M58" s="25"/>
      <c r="N58" s="25"/>
      <c r="O58" s="25"/>
      <c r="P58" s="25"/>
      <c r="Q58" s="25"/>
    </row>
    <row r="59" spans="1:17" ht="23.25" customHeight="1">
      <c r="A59" s="10"/>
      <c r="B59" s="44"/>
      <c r="C59" s="29" t="s">
        <v>14</v>
      </c>
      <c r="D59" s="30"/>
      <c r="E59" s="30"/>
      <c r="F59" s="30"/>
      <c r="G59" s="30"/>
      <c r="H59" s="30"/>
      <c r="I59" s="2">
        <f>I50</f>
        <v>99076</v>
      </c>
      <c r="J59" s="16"/>
      <c r="K59" s="2">
        <f>K50+K46</f>
        <v>99075.909</v>
      </c>
      <c r="L59" s="2">
        <f t="shared" si="4"/>
        <v>99.999908151318181</v>
      </c>
      <c r="M59" s="25"/>
      <c r="N59" s="25"/>
      <c r="O59" s="25"/>
      <c r="P59" s="25"/>
      <c r="Q59" s="25"/>
    </row>
    <row r="60" spans="1:17" ht="164.25" customHeight="1">
      <c r="A60" s="24" t="s">
        <v>24</v>
      </c>
      <c r="B60" s="24" t="s">
        <v>83</v>
      </c>
      <c r="C60" s="24" t="s">
        <v>84</v>
      </c>
      <c r="D60" s="24" t="s">
        <v>30</v>
      </c>
      <c r="E60" s="24" t="s">
        <v>85</v>
      </c>
      <c r="F60" s="14" t="s">
        <v>42</v>
      </c>
      <c r="G60" s="14" t="s">
        <v>44</v>
      </c>
      <c r="H60" s="14" t="s">
        <v>13</v>
      </c>
      <c r="I60" s="13">
        <v>5026.6000000000004</v>
      </c>
      <c r="J60" s="13">
        <v>16349.95</v>
      </c>
      <c r="K60" s="13">
        <v>5026.6000000000004</v>
      </c>
      <c r="L60" s="13">
        <f t="shared" ref="L60:L72" si="5">K60/I60*100</f>
        <v>100</v>
      </c>
      <c r="M60" s="25" t="s">
        <v>61</v>
      </c>
      <c r="N60" s="24" t="s">
        <v>55</v>
      </c>
      <c r="O60" s="24" t="s">
        <v>125</v>
      </c>
      <c r="P60" s="24">
        <v>100</v>
      </c>
      <c r="Q60" s="24">
        <v>100</v>
      </c>
    </row>
    <row r="61" spans="1:17" ht="33" customHeight="1">
      <c r="A61" s="24"/>
      <c r="B61" s="50"/>
      <c r="C61" s="24"/>
      <c r="D61" s="24"/>
      <c r="E61" s="24"/>
      <c r="F61" s="31" t="s">
        <v>16</v>
      </c>
      <c r="G61" s="31"/>
      <c r="H61" s="31"/>
      <c r="I61" s="13">
        <f>I60</f>
        <v>5026.6000000000004</v>
      </c>
      <c r="J61" s="13">
        <f>J60</f>
        <v>16349.95</v>
      </c>
      <c r="K61" s="13">
        <f>K60</f>
        <v>5026.6000000000004</v>
      </c>
      <c r="L61" s="13">
        <f t="shared" si="5"/>
        <v>100</v>
      </c>
      <c r="M61" s="25"/>
      <c r="N61" s="24"/>
      <c r="O61" s="24"/>
      <c r="P61" s="24"/>
      <c r="Q61" s="24"/>
    </row>
    <row r="62" spans="1:17" ht="85.5" customHeight="1">
      <c r="A62" s="24" t="s">
        <v>52</v>
      </c>
      <c r="B62" s="50"/>
      <c r="C62" s="24" t="s">
        <v>86</v>
      </c>
      <c r="D62" s="24" t="s">
        <v>30</v>
      </c>
      <c r="E62" s="24" t="s">
        <v>85</v>
      </c>
      <c r="F62" s="24" t="s">
        <v>53</v>
      </c>
      <c r="G62" s="24" t="s">
        <v>44</v>
      </c>
      <c r="H62" s="14" t="s">
        <v>22</v>
      </c>
      <c r="I62" s="13">
        <v>447.65</v>
      </c>
      <c r="J62" s="13"/>
      <c r="K62" s="13">
        <v>447.65600000000001</v>
      </c>
      <c r="L62" s="13">
        <f t="shared" si="5"/>
        <v>100.00134033284934</v>
      </c>
      <c r="M62" s="25" t="s">
        <v>61</v>
      </c>
      <c r="N62" s="24" t="s">
        <v>55</v>
      </c>
      <c r="O62" s="24" t="s">
        <v>54</v>
      </c>
      <c r="P62" s="24">
        <v>100</v>
      </c>
      <c r="Q62" s="24">
        <v>100</v>
      </c>
    </row>
    <row r="63" spans="1:17" ht="77.25" customHeight="1">
      <c r="A63" s="24"/>
      <c r="B63" s="50"/>
      <c r="C63" s="24"/>
      <c r="D63" s="24"/>
      <c r="E63" s="24"/>
      <c r="F63" s="24"/>
      <c r="G63" s="24"/>
      <c r="H63" s="14" t="s">
        <v>14</v>
      </c>
      <c r="I63" s="13">
        <v>10743.05</v>
      </c>
      <c r="J63" s="13"/>
      <c r="K63" s="13">
        <v>10743.043</v>
      </c>
      <c r="L63" s="13">
        <f t="shared" si="5"/>
        <v>99.999934841595277</v>
      </c>
      <c r="M63" s="25"/>
      <c r="N63" s="24"/>
      <c r="O63" s="24"/>
      <c r="P63" s="24"/>
      <c r="Q63" s="24"/>
    </row>
    <row r="64" spans="1:17" ht="33" customHeight="1">
      <c r="A64" s="24"/>
      <c r="B64" s="50"/>
      <c r="C64" s="24"/>
      <c r="D64" s="24"/>
      <c r="E64" s="24"/>
      <c r="F64" s="31" t="s">
        <v>16</v>
      </c>
      <c r="G64" s="31"/>
      <c r="H64" s="31"/>
      <c r="I64" s="13">
        <f>I62+I63</f>
        <v>11190.699999999999</v>
      </c>
      <c r="J64" s="13"/>
      <c r="K64" s="13">
        <f>K62+K63</f>
        <v>11190.699000000001</v>
      </c>
      <c r="L64" s="13">
        <f t="shared" si="5"/>
        <v>99.999991064008526</v>
      </c>
      <c r="M64" s="25"/>
      <c r="N64" s="24"/>
      <c r="O64" s="24"/>
      <c r="P64" s="24"/>
      <c r="Q64" s="24"/>
    </row>
    <row r="65" spans="1:17" ht="61.5" customHeight="1">
      <c r="A65" s="24" t="s">
        <v>25</v>
      </c>
      <c r="B65" s="50"/>
      <c r="C65" s="24" t="s">
        <v>87</v>
      </c>
      <c r="D65" s="24" t="s">
        <v>30</v>
      </c>
      <c r="E65" s="24" t="s">
        <v>26</v>
      </c>
      <c r="F65" s="24" t="s">
        <v>88</v>
      </c>
      <c r="G65" s="24" t="s">
        <v>27</v>
      </c>
      <c r="H65" s="14" t="s">
        <v>12</v>
      </c>
      <c r="I65" s="13">
        <v>500</v>
      </c>
      <c r="J65" s="13">
        <v>0</v>
      </c>
      <c r="K65" s="13">
        <v>499.99900000000002</v>
      </c>
      <c r="L65" s="13">
        <f t="shared" si="5"/>
        <v>99.999800000000008</v>
      </c>
      <c r="M65" s="25" t="s">
        <v>61</v>
      </c>
      <c r="N65" s="32" t="s">
        <v>90</v>
      </c>
      <c r="O65" s="24" t="s">
        <v>126</v>
      </c>
      <c r="P65" s="24">
        <v>3</v>
      </c>
      <c r="Q65" s="32">
        <v>3</v>
      </c>
    </row>
    <row r="66" spans="1:17" ht="57.75" customHeight="1">
      <c r="A66" s="24"/>
      <c r="B66" s="50"/>
      <c r="C66" s="24"/>
      <c r="D66" s="24"/>
      <c r="E66" s="24"/>
      <c r="F66" s="24"/>
      <c r="G66" s="24"/>
      <c r="H66" s="14" t="s">
        <v>13</v>
      </c>
      <c r="I66" s="13">
        <v>874.6</v>
      </c>
      <c r="J66" s="13">
        <v>0</v>
      </c>
      <c r="K66" s="13">
        <v>874.59900000000005</v>
      </c>
      <c r="L66" s="13">
        <f t="shared" si="5"/>
        <v>99.999885662016936</v>
      </c>
      <c r="M66" s="25"/>
      <c r="N66" s="32"/>
      <c r="O66" s="24"/>
      <c r="P66" s="24"/>
      <c r="Q66" s="32"/>
    </row>
    <row r="67" spans="1:17" ht="55.5" customHeight="1">
      <c r="A67" s="24"/>
      <c r="B67" s="50"/>
      <c r="C67" s="24"/>
      <c r="D67" s="24"/>
      <c r="E67" s="24"/>
      <c r="F67" s="24"/>
      <c r="G67" s="24"/>
      <c r="H67" s="14" t="s">
        <v>14</v>
      </c>
      <c r="I67" s="13">
        <v>3290.2</v>
      </c>
      <c r="J67" s="13">
        <v>0</v>
      </c>
      <c r="K67" s="13">
        <v>3290.1990000000001</v>
      </c>
      <c r="L67" s="13">
        <f>K67/I67*100</f>
        <v>99.999969606710849</v>
      </c>
      <c r="M67" s="25"/>
      <c r="N67" s="32"/>
      <c r="O67" s="24"/>
      <c r="P67" s="24"/>
      <c r="Q67" s="32"/>
    </row>
    <row r="68" spans="1:17" ht="36.75" customHeight="1">
      <c r="A68" s="24"/>
      <c r="B68" s="50"/>
      <c r="C68" s="24"/>
      <c r="D68" s="24"/>
      <c r="E68" s="24"/>
      <c r="F68" s="31" t="s">
        <v>16</v>
      </c>
      <c r="G68" s="31"/>
      <c r="H68" s="31"/>
      <c r="I68" s="13">
        <f>I65+I66+I67</f>
        <v>4664.7999999999993</v>
      </c>
      <c r="J68" s="13">
        <f>J65+J66+J67</f>
        <v>0</v>
      </c>
      <c r="K68" s="13">
        <f>K65+K66+K67</f>
        <v>4664.7970000000005</v>
      </c>
      <c r="L68" s="13">
        <f t="shared" si="5"/>
        <v>99.999935688561166</v>
      </c>
      <c r="M68" s="25"/>
      <c r="N68" s="32"/>
      <c r="O68" s="24"/>
      <c r="P68" s="24"/>
      <c r="Q68" s="32"/>
    </row>
    <row r="69" spans="1:17" ht="41.25" customHeight="1">
      <c r="A69" s="14"/>
      <c r="B69" s="50"/>
      <c r="C69" s="24"/>
      <c r="D69" s="24"/>
      <c r="E69" s="24"/>
      <c r="F69" s="24" t="s">
        <v>89</v>
      </c>
      <c r="G69" s="24" t="s">
        <v>27</v>
      </c>
      <c r="H69" s="14" t="s">
        <v>12</v>
      </c>
      <c r="I69" s="13">
        <f>59.65509+0.34491</f>
        <v>60</v>
      </c>
      <c r="J69" s="13"/>
      <c r="K69" s="13">
        <v>59.475580000000001</v>
      </c>
      <c r="L69" s="13">
        <f t="shared" si="5"/>
        <v>99.12596666666667</v>
      </c>
      <c r="M69" s="25" t="s">
        <v>61</v>
      </c>
      <c r="N69" s="32" t="s">
        <v>91</v>
      </c>
      <c r="O69" s="24" t="s">
        <v>127</v>
      </c>
      <c r="P69" s="24">
        <v>3</v>
      </c>
      <c r="Q69" s="32">
        <v>3</v>
      </c>
    </row>
    <row r="70" spans="1:17" ht="42" customHeight="1">
      <c r="A70" s="14"/>
      <c r="B70" s="50"/>
      <c r="C70" s="24"/>
      <c r="D70" s="24"/>
      <c r="E70" s="24"/>
      <c r="F70" s="24"/>
      <c r="G70" s="24"/>
      <c r="H70" s="14" t="s">
        <v>22</v>
      </c>
      <c r="I70" s="13">
        <v>141.80000000000001</v>
      </c>
      <c r="J70" s="13"/>
      <c r="K70" s="13">
        <v>140.56062</v>
      </c>
      <c r="L70" s="13">
        <f t="shared" si="5"/>
        <v>99.12596614950634</v>
      </c>
      <c r="M70" s="25"/>
      <c r="N70" s="32"/>
      <c r="O70" s="24"/>
      <c r="P70" s="24"/>
      <c r="Q70" s="32"/>
    </row>
    <row r="71" spans="1:17" ht="69" customHeight="1">
      <c r="A71" s="14"/>
      <c r="B71" s="50"/>
      <c r="C71" s="24"/>
      <c r="D71" s="24"/>
      <c r="E71" s="24"/>
      <c r="F71" s="24"/>
      <c r="G71" s="24"/>
      <c r="H71" s="14" t="s">
        <v>14</v>
      </c>
      <c r="I71" s="13">
        <v>3402.2</v>
      </c>
      <c r="J71" s="13"/>
      <c r="K71" s="13">
        <v>3372.4637899999998</v>
      </c>
      <c r="L71" s="13">
        <f t="shared" si="5"/>
        <v>99.125971136323557</v>
      </c>
      <c r="M71" s="25"/>
      <c r="N71" s="32"/>
      <c r="O71" s="24"/>
      <c r="P71" s="24"/>
      <c r="Q71" s="32"/>
    </row>
    <row r="72" spans="1:17" ht="39" customHeight="1">
      <c r="A72" s="14"/>
      <c r="B72" s="50"/>
      <c r="C72" s="24"/>
      <c r="D72" s="24"/>
      <c r="E72" s="24"/>
      <c r="F72" s="31" t="s">
        <v>16</v>
      </c>
      <c r="G72" s="31"/>
      <c r="H72" s="31"/>
      <c r="I72" s="13">
        <f>I69+I70+I71</f>
        <v>3604</v>
      </c>
      <c r="J72" s="13"/>
      <c r="K72" s="13">
        <f>K69+K70+K71</f>
        <v>3572.4999899999998</v>
      </c>
      <c r="L72" s="13">
        <f t="shared" si="5"/>
        <v>99.125970865704772</v>
      </c>
      <c r="M72" s="25"/>
      <c r="N72" s="32"/>
      <c r="O72" s="24"/>
      <c r="P72" s="24"/>
      <c r="Q72" s="32"/>
    </row>
    <row r="73" spans="1:17" ht="36" customHeight="1">
      <c r="A73" s="10"/>
      <c r="B73" s="50"/>
      <c r="C73" s="28" t="s">
        <v>100</v>
      </c>
      <c r="D73" s="28"/>
      <c r="E73" s="28"/>
      <c r="F73" s="28"/>
      <c r="G73" s="28"/>
      <c r="H73" s="28"/>
      <c r="I73" s="1">
        <f>I74+I75+I76</f>
        <v>24486.100000000002</v>
      </c>
      <c r="J73" s="1">
        <f>J74+J75+J76</f>
        <v>0</v>
      </c>
      <c r="K73" s="1">
        <f>K74+K75+K76</f>
        <v>24454.595990000002</v>
      </c>
      <c r="L73" s="1">
        <f t="shared" ref="L73:L88" si="6">K73/I73*100</f>
        <v>99.871339208775595</v>
      </c>
      <c r="M73" s="25"/>
      <c r="N73" s="25"/>
      <c r="O73" s="25"/>
      <c r="P73" s="25"/>
      <c r="Q73" s="25"/>
    </row>
    <row r="74" spans="1:17" ht="25.5" customHeight="1">
      <c r="A74" s="10"/>
      <c r="B74" s="50"/>
      <c r="C74" s="29" t="s">
        <v>12</v>
      </c>
      <c r="D74" s="29"/>
      <c r="E74" s="29"/>
      <c r="F74" s="29"/>
      <c r="G74" s="29"/>
      <c r="H74" s="29"/>
      <c r="I74" s="2">
        <f>I65+I69</f>
        <v>560</v>
      </c>
      <c r="J74" s="2"/>
      <c r="K74" s="2">
        <f>K65+K69</f>
        <v>559.47458000000006</v>
      </c>
      <c r="L74" s="2">
        <f t="shared" si="6"/>
        <v>99.906175000000005</v>
      </c>
      <c r="M74" s="25"/>
      <c r="N74" s="25"/>
      <c r="O74" s="25"/>
      <c r="P74" s="25"/>
      <c r="Q74" s="25"/>
    </row>
    <row r="75" spans="1:17" ht="24" customHeight="1">
      <c r="A75" s="10"/>
      <c r="B75" s="50"/>
      <c r="C75" s="29" t="s">
        <v>22</v>
      </c>
      <c r="D75" s="29"/>
      <c r="E75" s="29"/>
      <c r="F75" s="29"/>
      <c r="G75" s="29"/>
      <c r="H75" s="29"/>
      <c r="I75" s="2">
        <f>I60+I66+I62+I70</f>
        <v>6490.6500000000005</v>
      </c>
      <c r="J75" s="2"/>
      <c r="K75" s="2">
        <f>K60+K66+K62+K70</f>
        <v>6489.4156200000007</v>
      </c>
      <c r="L75" s="2">
        <f t="shared" si="6"/>
        <v>99.980982182061894</v>
      </c>
      <c r="M75" s="25"/>
      <c r="N75" s="25"/>
      <c r="O75" s="25"/>
      <c r="P75" s="25"/>
      <c r="Q75" s="25"/>
    </row>
    <row r="76" spans="1:17" ht="26.25" customHeight="1">
      <c r="A76" s="10"/>
      <c r="B76" s="50"/>
      <c r="C76" s="29" t="s">
        <v>14</v>
      </c>
      <c r="D76" s="29"/>
      <c r="E76" s="29"/>
      <c r="F76" s="29"/>
      <c r="G76" s="29"/>
      <c r="H76" s="29"/>
      <c r="I76" s="2">
        <f>I67+I63+I71</f>
        <v>17435.45</v>
      </c>
      <c r="J76" s="2"/>
      <c r="K76" s="2">
        <f>K67+K63+K71</f>
        <v>17405.70579</v>
      </c>
      <c r="L76" s="2">
        <f t="shared" si="6"/>
        <v>99.829403829554153</v>
      </c>
      <c r="M76" s="25"/>
      <c r="N76" s="25"/>
      <c r="O76" s="25"/>
      <c r="P76" s="25"/>
      <c r="Q76" s="25"/>
    </row>
    <row r="77" spans="1:17" ht="117" customHeight="1">
      <c r="A77" s="10"/>
      <c r="B77" s="24" t="s">
        <v>96</v>
      </c>
      <c r="C77" s="24" t="s">
        <v>98</v>
      </c>
      <c r="D77" s="24" t="s">
        <v>30</v>
      </c>
      <c r="E77" s="24" t="s">
        <v>85</v>
      </c>
      <c r="F77" s="14" t="s">
        <v>107</v>
      </c>
      <c r="G77" s="14" t="s">
        <v>44</v>
      </c>
      <c r="H77" s="14" t="s">
        <v>13</v>
      </c>
      <c r="I77" s="13">
        <v>615.1</v>
      </c>
      <c r="J77" s="2"/>
      <c r="K77" s="13">
        <v>615.04999999999995</v>
      </c>
      <c r="L77" s="13">
        <f t="shared" si="6"/>
        <v>99.991871240448688</v>
      </c>
      <c r="M77" s="25" t="s">
        <v>61</v>
      </c>
      <c r="N77" s="24" t="s">
        <v>55</v>
      </c>
      <c r="O77" s="24" t="s">
        <v>128</v>
      </c>
      <c r="P77" s="23">
        <v>1</v>
      </c>
      <c r="Q77" s="23">
        <v>1</v>
      </c>
    </row>
    <row r="78" spans="1:17" ht="36.75" customHeight="1">
      <c r="A78" s="10"/>
      <c r="B78" s="24"/>
      <c r="C78" s="24"/>
      <c r="D78" s="24"/>
      <c r="E78" s="24"/>
      <c r="F78" s="31" t="s">
        <v>16</v>
      </c>
      <c r="G78" s="31"/>
      <c r="H78" s="31"/>
      <c r="I78" s="13">
        <f>I77</f>
        <v>615.1</v>
      </c>
      <c r="J78" s="2"/>
      <c r="K78" s="13">
        <f>K77</f>
        <v>615.04999999999995</v>
      </c>
      <c r="L78" s="13">
        <f t="shared" si="6"/>
        <v>99.991871240448688</v>
      </c>
      <c r="M78" s="25"/>
      <c r="N78" s="24"/>
      <c r="O78" s="24"/>
      <c r="P78" s="23"/>
      <c r="Q78" s="23"/>
    </row>
    <row r="79" spans="1:17" ht="135.75" customHeight="1">
      <c r="A79" s="10"/>
      <c r="B79" s="24"/>
      <c r="C79" s="24" t="s">
        <v>97</v>
      </c>
      <c r="D79" s="24"/>
      <c r="E79" s="24"/>
      <c r="F79" s="14" t="s">
        <v>106</v>
      </c>
      <c r="G79" s="14" t="s">
        <v>44</v>
      </c>
      <c r="H79" s="14" t="s">
        <v>22</v>
      </c>
      <c r="I79" s="13">
        <v>864.12</v>
      </c>
      <c r="J79" s="2"/>
      <c r="K79" s="13">
        <v>847.02134999999998</v>
      </c>
      <c r="L79" s="13">
        <f t="shared" si="6"/>
        <v>98.021264407721148</v>
      </c>
      <c r="M79" s="25" t="s">
        <v>61</v>
      </c>
      <c r="N79" s="24" t="s">
        <v>55</v>
      </c>
      <c r="O79" s="24" t="s">
        <v>129</v>
      </c>
      <c r="P79" s="23">
        <v>18</v>
      </c>
      <c r="Q79" s="23">
        <v>20</v>
      </c>
    </row>
    <row r="80" spans="1:17" ht="36" customHeight="1">
      <c r="A80" s="10"/>
      <c r="B80" s="24"/>
      <c r="C80" s="24"/>
      <c r="D80" s="24"/>
      <c r="E80" s="24"/>
      <c r="F80" s="31" t="s">
        <v>16</v>
      </c>
      <c r="G80" s="31"/>
      <c r="H80" s="31"/>
      <c r="I80" s="13">
        <f>I79</f>
        <v>864.12</v>
      </c>
      <c r="J80" s="2"/>
      <c r="K80" s="13">
        <f>K79</f>
        <v>847.02134999999998</v>
      </c>
      <c r="L80" s="13">
        <f t="shared" si="6"/>
        <v>98.021264407721148</v>
      </c>
      <c r="M80" s="25"/>
      <c r="N80" s="24"/>
      <c r="O80" s="24"/>
      <c r="P80" s="23"/>
      <c r="Q80" s="23"/>
    </row>
    <row r="81" spans="1:17" ht="33" customHeight="1">
      <c r="A81" s="10"/>
      <c r="B81" s="24"/>
      <c r="C81" s="28" t="s">
        <v>99</v>
      </c>
      <c r="D81" s="28"/>
      <c r="E81" s="28"/>
      <c r="F81" s="28"/>
      <c r="G81" s="28"/>
      <c r="H81" s="28"/>
      <c r="I81" s="1">
        <f>I83</f>
        <v>1479.22</v>
      </c>
      <c r="J81" s="1"/>
      <c r="K81" s="1">
        <f>K82+K83+K84</f>
        <v>1462.0713499999999</v>
      </c>
      <c r="L81" s="1">
        <f t="shared" si="6"/>
        <v>98.840696448128057</v>
      </c>
      <c r="M81" s="25"/>
      <c r="N81" s="25"/>
      <c r="O81" s="25"/>
      <c r="P81" s="25"/>
      <c r="Q81" s="25"/>
    </row>
    <row r="82" spans="1:17" ht="26.25" customHeight="1">
      <c r="A82" s="10"/>
      <c r="B82" s="24"/>
      <c r="C82" s="29" t="s">
        <v>12</v>
      </c>
      <c r="D82" s="29"/>
      <c r="E82" s="29"/>
      <c r="F82" s="29"/>
      <c r="G82" s="29"/>
      <c r="H82" s="29"/>
      <c r="I82" s="2">
        <v>0</v>
      </c>
      <c r="J82" s="2"/>
      <c r="K82" s="2">
        <v>0</v>
      </c>
      <c r="L82" s="2">
        <v>0</v>
      </c>
      <c r="M82" s="25"/>
      <c r="N82" s="25"/>
      <c r="O82" s="25"/>
      <c r="P82" s="25"/>
      <c r="Q82" s="25"/>
    </row>
    <row r="83" spans="1:17" ht="26.25" customHeight="1">
      <c r="A83" s="10"/>
      <c r="B83" s="24"/>
      <c r="C83" s="29" t="s">
        <v>22</v>
      </c>
      <c r="D83" s="29"/>
      <c r="E83" s="29"/>
      <c r="F83" s="29"/>
      <c r="G83" s="29"/>
      <c r="H83" s="29"/>
      <c r="I83" s="2">
        <f>I77+I79</f>
        <v>1479.22</v>
      </c>
      <c r="J83" s="2"/>
      <c r="K83" s="2">
        <f>K77+K79</f>
        <v>1462.0713499999999</v>
      </c>
      <c r="L83" s="2">
        <f t="shared" si="6"/>
        <v>98.840696448128057</v>
      </c>
      <c r="M83" s="25"/>
      <c r="N83" s="25"/>
      <c r="O83" s="25"/>
      <c r="P83" s="25"/>
      <c r="Q83" s="25"/>
    </row>
    <row r="84" spans="1:17" ht="26.25" customHeight="1">
      <c r="A84" s="10"/>
      <c r="B84" s="24"/>
      <c r="C84" s="29" t="s">
        <v>14</v>
      </c>
      <c r="D84" s="29"/>
      <c r="E84" s="29"/>
      <c r="F84" s="29"/>
      <c r="G84" s="29"/>
      <c r="H84" s="29"/>
      <c r="I84" s="2">
        <v>0</v>
      </c>
      <c r="J84" s="2"/>
      <c r="K84" s="2">
        <v>0</v>
      </c>
      <c r="L84" s="2">
        <v>0</v>
      </c>
      <c r="M84" s="25"/>
      <c r="N84" s="25"/>
      <c r="O84" s="25"/>
      <c r="P84" s="25"/>
      <c r="Q84" s="25"/>
    </row>
    <row r="85" spans="1:17" ht="34.5" customHeight="1">
      <c r="A85" s="47" t="s">
        <v>28</v>
      </c>
      <c r="B85" s="47"/>
      <c r="C85" s="47"/>
      <c r="D85" s="47"/>
      <c r="E85" s="47"/>
      <c r="F85" s="47"/>
      <c r="G85" s="47"/>
      <c r="H85" s="47"/>
      <c r="I85" s="11">
        <f>I86+I87+I88</f>
        <v>232797.57700000002</v>
      </c>
      <c r="J85" s="11" t="e">
        <v>#REF!</v>
      </c>
      <c r="K85" s="11">
        <f>K86+K87+K88</f>
        <v>232569.17934000003</v>
      </c>
      <c r="L85" s="11">
        <f t="shared" si="6"/>
        <v>99.901890018382801</v>
      </c>
      <c r="M85" s="45"/>
      <c r="N85" s="45"/>
      <c r="O85" s="45"/>
      <c r="P85" s="45"/>
      <c r="Q85" s="45"/>
    </row>
    <row r="86" spans="1:17" ht="25.5" customHeight="1">
      <c r="A86" s="46" t="s">
        <v>12</v>
      </c>
      <c r="B86" s="46"/>
      <c r="C86" s="46"/>
      <c r="D86" s="46"/>
      <c r="E86" s="46"/>
      <c r="F86" s="46"/>
      <c r="G86" s="46"/>
      <c r="H86" s="46"/>
      <c r="I86" s="3">
        <f>I11+I28+I41+I57+I74</f>
        <v>11054.179</v>
      </c>
      <c r="J86" s="3" t="e">
        <v>#REF!</v>
      </c>
      <c r="K86" s="3">
        <f>K11+K28+K41+K57+K74</f>
        <v>10874.182580000001</v>
      </c>
      <c r="L86" s="3">
        <f t="shared" si="6"/>
        <v>98.371688933207977</v>
      </c>
      <c r="M86" s="45"/>
      <c r="N86" s="45"/>
      <c r="O86" s="45"/>
      <c r="P86" s="45"/>
      <c r="Q86" s="45"/>
    </row>
    <row r="87" spans="1:17" ht="25.5" customHeight="1">
      <c r="A87" s="46" t="s">
        <v>13</v>
      </c>
      <c r="B87" s="46"/>
      <c r="C87" s="46"/>
      <c r="D87" s="46"/>
      <c r="E87" s="46"/>
      <c r="F87" s="46"/>
      <c r="G87" s="46"/>
      <c r="H87" s="46"/>
      <c r="I87" s="3">
        <f>I12+I29+I42+I58+I75+I83</f>
        <v>41100.247000000003</v>
      </c>
      <c r="J87" s="3" t="e">
        <v>#REF!</v>
      </c>
      <c r="K87" s="3">
        <f>K12+K29+K42+K58+K75+K83</f>
        <v>41081.732969999997</v>
      </c>
      <c r="L87" s="3">
        <f t="shared" si="6"/>
        <v>99.954953969011413</v>
      </c>
      <c r="M87" s="45"/>
      <c r="N87" s="45"/>
      <c r="O87" s="45"/>
      <c r="P87" s="45"/>
      <c r="Q87" s="45"/>
    </row>
    <row r="88" spans="1:17" ht="28.5" customHeight="1">
      <c r="A88" s="46" t="s">
        <v>14</v>
      </c>
      <c r="B88" s="46"/>
      <c r="C88" s="46"/>
      <c r="D88" s="46"/>
      <c r="E88" s="46"/>
      <c r="F88" s="46"/>
      <c r="G88" s="46"/>
      <c r="H88" s="46"/>
      <c r="I88" s="3">
        <f>I13+I30+I43+I59+I76</f>
        <v>180643.15100000001</v>
      </c>
      <c r="J88" s="3" t="e">
        <v>#REF!</v>
      </c>
      <c r="K88" s="3">
        <f>K13+K30+K43+K59+K76</f>
        <v>180613.26379000003</v>
      </c>
      <c r="L88" s="3">
        <f t="shared" si="6"/>
        <v>99.98345511034627</v>
      </c>
      <c r="M88" s="45"/>
      <c r="N88" s="45"/>
      <c r="O88" s="45"/>
      <c r="P88" s="45"/>
      <c r="Q88" s="45"/>
    </row>
    <row r="89" spans="1:17" ht="36.75" customHeight="1" thickBot="1">
      <c r="A89" s="41" t="s">
        <v>38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3"/>
    </row>
  </sheetData>
  <mergeCells count="230">
    <mergeCell ref="I53:I54"/>
    <mergeCell ref="K53:K54"/>
    <mergeCell ref="F51:H51"/>
    <mergeCell ref="Q69:Q72"/>
    <mergeCell ref="F24:F26"/>
    <mergeCell ref="M56:Q59"/>
    <mergeCell ref="G69:G71"/>
    <mergeCell ref="N69:N72"/>
    <mergeCell ref="Q24:Q26"/>
    <mergeCell ref="M62:M64"/>
    <mergeCell ref="P62:P64"/>
    <mergeCell ref="M69:M72"/>
    <mergeCell ref="L53:L54"/>
    <mergeCell ref="P69:P72"/>
    <mergeCell ref="F47:H47"/>
    <mergeCell ref="O65:O68"/>
    <mergeCell ref="F65:F67"/>
    <mergeCell ref="O44:O47"/>
    <mergeCell ref="O48:O51"/>
    <mergeCell ref="P44:P47"/>
    <mergeCell ref="M44:M51"/>
    <mergeCell ref="O69:O72"/>
    <mergeCell ref="M65:M68"/>
    <mergeCell ref="H53:H54"/>
    <mergeCell ref="D62:D64"/>
    <mergeCell ref="F62:F63"/>
    <mergeCell ref="G62:G63"/>
    <mergeCell ref="C58:H58"/>
    <mergeCell ref="D60:D61"/>
    <mergeCell ref="B60:B76"/>
    <mergeCell ref="F72:H72"/>
    <mergeCell ref="F69:F71"/>
    <mergeCell ref="C44:C51"/>
    <mergeCell ref="F44:F46"/>
    <mergeCell ref="G44:G46"/>
    <mergeCell ref="C52:C55"/>
    <mergeCell ref="F55:H55"/>
    <mergeCell ref="E44:E51"/>
    <mergeCell ref="E52:E55"/>
    <mergeCell ref="G52:G54"/>
    <mergeCell ref="C74:H74"/>
    <mergeCell ref="A87:H87"/>
    <mergeCell ref="A4:A13"/>
    <mergeCell ref="B4:B13"/>
    <mergeCell ref="C28:H28"/>
    <mergeCell ref="E38:E39"/>
    <mergeCell ref="G14:G15"/>
    <mergeCell ref="F31:F36"/>
    <mergeCell ref="F37:H37"/>
    <mergeCell ref="H35:H36"/>
    <mergeCell ref="H33:H34"/>
    <mergeCell ref="G31:G36"/>
    <mergeCell ref="C43:H43"/>
    <mergeCell ref="C38:C39"/>
    <mergeCell ref="A14:A16"/>
    <mergeCell ref="C4:C6"/>
    <mergeCell ref="G4:G6"/>
    <mergeCell ref="F16:H16"/>
    <mergeCell ref="B14:B30"/>
    <mergeCell ref="D14:D26"/>
    <mergeCell ref="C21:C23"/>
    <mergeCell ref="A17:A20"/>
    <mergeCell ref="C27:H27"/>
    <mergeCell ref="G17:G19"/>
    <mergeCell ref="F17:F19"/>
    <mergeCell ref="A65:A68"/>
    <mergeCell ref="N60:N61"/>
    <mergeCell ref="A60:A61"/>
    <mergeCell ref="A85:H85"/>
    <mergeCell ref="C75:H75"/>
    <mergeCell ref="O79:O80"/>
    <mergeCell ref="B77:B84"/>
    <mergeCell ref="M81:Q84"/>
    <mergeCell ref="C81:H81"/>
    <mergeCell ref="C82:H82"/>
    <mergeCell ref="C83:H83"/>
    <mergeCell ref="C77:C78"/>
    <mergeCell ref="C79:C80"/>
    <mergeCell ref="N77:N78"/>
    <mergeCell ref="N79:N80"/>
    <mergeCell ref="M77:M78"/>
    <mergeCell ref="C84:H84"/>
    <mergeCell ref="F80:H80"/>
    <mergeCell ref="F78:H78"/>
    <mergeCell ref="Q62:Q64"/>
    <mergeCell ref="N65:N68"/>
    <mergeCell ref="N62:N64"/>
    <mergeCell ref="A62:A64"/>
    <mergeCell ref="C62:C64"/>
    <mergeCell ref="A89:Q89"/>
    <mergeCell ref="F48:F50"/>
    <mergeCell ref="G48:G50"/>
    <mergeCell ref="C56:H56"/>
    <mergeCell ref="C57:H57"/>
    <mergeCell ref="G65:G67"/>
    <mergeCell ref="E60:E61"/>
    <mergeCell ref="B44:B59"/>
    <mergeCell ref="M85:Q88"/>
    <mergeCell ref="A86:H86"/>
    <mergeCell ref="D52:D55"/>
    <mergeCell ref="D44:D51"/>
    <mergeCell ref="P65:P68"/>
    <mergeCell ref="M60:M61"/>
    <mergeCell ref="A44:A47"/>
    <mergeCell ref="A48:A51"/>
    <mergeCell ref="Q60:Q61"/>
    <mergeCell ref="M52:M55"/>
    <mergeCell ref="E62:E64"/>
    <mergeCell ref="E77:E80"/>
    <mergeCell ref="Q65:Q68"/>
    <mergeCell ref="M73:Q76"/>
    <mergeCell ref="F52:F54"/>
    <mergeCell ref="A88:H88"/>
    <mergeCell ref="O31:O33"/>
    <mergeCell ref="L31:L32"/>
    <mergeCell ref="B31:B43"/>
    <mergeCell ref="F39:H39"/>
    <mergeCell ref="G24:G26"/>
    <mergeCell ref="M38:M39"/>
    <mergeCell ref="N38:N39"/>
    <mergeCell ref="P34:P37"/>
    <mergeCell ref="O38:O39"/>
    <mergeCell ref="C24:C26"/>
    <mergeCell ref="K31:K32"/>
    <mergeCell ref="L35:L36"/>
    <mergeCell ref="I31:I32"/>
    <mergeCell ref="K35:K36"/>
    <mergeCell ref="M24:M26"/>
    <mergeCell ref="M27:Q30"/>
    <mergeCell ref="C29:H29"/>
    <mergeCell ref="C30:H30"/>
    <mergeCell ref="L33:L34"/>
    <mergeCell ref="E14:E26"/>
    <mergeCell ref="C40:H40"/>
    <mergeCell ref="C41:H41"/>
    <mergeCell ref="C42:H42"/>
    <mergeCell ref="I35:I36"/>
    <mergeCell ref="C11:H11"/>
    <mergeCell ref="C13:H13"/>
    <mergeCell ref="C10:H10"/>
    <mergeCell ref="N14:N16"/>
    <mergeCell ref="I33:I34"/>
    <mergeCell ref="H31:H32"/>
    <mergeCell ref="K33:K34"/>
    <mergeCell ref="A31:A43"/>
    <mergeCell ref="G21:G23"/>
    <mergeCell ref="F21:F23"/>
    <mergeCell ref="C17:C20"/>
    <mergeCell ref="C12:H12"/>
    <mergeCell ref="M14:M16"/>
    <mergeCell ref="C14:C16"/>
    <mergeCell ref="F14:F15"/>
    <mergeCell ref="P21:P22"/>
    <mergeCell ref="Q21:Q22"/>
    <mergeCell ref="O15:O16"/>
    <mergeCell ref="Q8:Q9"/>
    <mergeCell ref="M10:Q13"/>
    <mergeCell ref="N21:N23"/>
    <mergeCell ref="M21:M23"/>
    <mergeCell ref="A1:Q1"/>
    <mergeCell ref="M17:M20"/>
    <mergeCell ref="Q4:Q7"/>
    <mergeCell ref="F4:F6"/>
    <mergeCell ref="D4:D9"/>
    <mergeCell ref="F9:H9"/>
    <mergeCell ref="C7:C9"/>
    <mergeCell ref="F7:H7"/>
    <mergeCell ref="E4:E9"/>
    <mergeCell ref="O19:O20"/>
    <mergeCell ref="P4:P7"/>
    <mergeCell ref="M4:M7"/>
    <mergeCell ref="N4:N7"/>
    <mergeCell ref="O4:O7"/>
    <mergeCell ref="O21:O22"/>
    <mergeCell ref="Q15:Q16"/>
    <mergeCell ref="O17:O18"/>
    <mergeCell ref="Q31:Q33"/>
    <mergeCell ref="P38:P39"/>
    <mergeCell ref="Q38:Q39"/>
    <mergeCell ref="M31:M37"/>
    <mergeCell ref="N31:N37"/>
    <mergeCell ref="P19:P20"/>
    <mergeCell ref="P24:P26"/>
    <mergeCell ref="O24:O26"/>
    <mergeCell ref="N24:N26"/>
    <mergeCell ref="P31:P33"/>
    <mergeCell ref="M8:M9"/>
    <mergeCell ref="N8:N9"/>
    <mergeCell ref="O8:O9"/>
    <mergeCell ref="P8:P9"/>
    <mergeCell ref="P17:P18"/>
    <mergeCell ref="N17:N20"/>
    <mergeCell ref="P15:P16"/>
    <mergeCell ref="O62:O64"/>
    <mergeCell ref="Q44:Q47"/>
    <mergeCell ref="Q48:Q51"/>
    <mergeCell ref="Q34:Q37"/>
    <mergeCell ref="O34:O37"/>
    <mergeCell ref="P54:P55"/>
    <mergeCell ref="Q54:Q55"/>
    <mergeCell ref="N52:N55"/>
    <mergeCell ref="N44:N51"/>
    <mergeCell ref="P48:P51"/>
    <mergeCell ref="M40:Q43"/>
    <mergeCell ref="O60:O61"/>
    <mergeCell ref="P60:P61"/>
    <mergeCell ref="P79:P80"/>
    <mergeCell ref="Q79:Q80"/>
    <mergeCell ref="O77:O78"/>
    <mergeCell ref="P77:P78"/>
    <mergeCell ref="Q77:Q78"/>
    <mergeCell ref="D77:D80"/>
    <mergeCell ref="M79:M80"/>
    <mergeCell ref="O54:O55"/>
    <mergeCell ref="Q17:Q18"/>
    <mergeCell ref="Q19:Q20"/>
    <mergeCell ref="C73:H73"/>
    <mergeCell ref="C76:H76"/>
    <mergeCell ref="C59:H59"/>
    <mergeCell ref="C60:C61"/>
    <mergeCell ref="F68:H68"/>
    <mergeCell ref="F61:H61"/>
    <mergeCell ref="F64:H64"/>
    <mergeCell ref="C65:C72"/>
    <mergeCell ref="D65:D72"/>
    <mergeCell ref="E65:E72"/>
    <mergeCell ref="F20:H20"/>
    <mergeCell ref="D31:D39"/>
    <mergeCell ref="C31:C37"/>
    <mergeCell ref="E31:E37"/>
  </mergeCells>
  <pageMargins left="0.23622047244094491" right="0.15748031496062992" top="0.11811023622047245" bottom="0.15748031496062992" header="0.11811023622047245" footer="0.15748031496062992"/>
  <pageSetup paperSize="9" scale="44" orientation="landscape" r:id="rId1"/>
  <headerFooter>
    <oddHeader xml:space="preserve">&amp;R&amp;"Times New Roman,полужирный"&amp;14Приложение </oddHeader>
  </headerFooter>
  <rowBreaks count="4" manualBreakCount="4">
    <brk id="13" max="16383" man="1"/>
    <brk id="30" max="16383" man="1"/>
    <brk id="51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gorpeu-512-1</dc:creator>
  <cp:lastModifiedBy>gtihaa</cp:lastModifiedBy>
  <cp:lastPrinted>2024-03-06T09:57:12Z</cp:lastPrinted>
  <dcterms:created xsi:type="dcterms:W3CDTF">2019-10-14T10:37:19Z</dcterms:created>
  <dcterms:modified xsi:type="dcterms:W3CDTF">2024-03-07T04:08:44Z</dcterms:modified>
</cp:coreProperties>
</file>